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23775" windowHeight="11640" activeTab="0"/>
  </bookViews>
  <sheets>
    <sheet name="Timeregnskab" sheetId="1" r:id="rId1"/>
    <sheet name="Vejledning" sheetId="2" r:id="rId2"/>
  </sheets>
  <definedNames>
    <definedName name="_Toc341689580" localSheetId="1">'Vejledning'!$A$23</definedName>
    <definedName name="_Toc341689581" localSheetId="1">'Vejledning'!$A$25</definedName>
    <definedName name="_Toc341689582" localSheetId="1">'Vejledning'!$A$28</definedName>
    <definedName name="_Toc341689583" localSheetId="1">'Vejledning'!$A$31</definedName>
    <definedName name="_Toc341689584" localSheetId="1">'Vejledning'!$A$34</definedName>
    <definedName name="_Toc341689585" localSheetId="1">'Vejledning'!$A$37</definedName>
    <definedName name="_Toc341689586" localSheetId="1">'Vejledning'!$A$40</definedName>
    <definedName name="_xlnm.Print_Titles" localSheetId="0">'Timeregnskab'!$1:$5</definedName>
  </definedNames>
  <calcPr fullCalcOnLoad="1"/>
</workbook>
</file>

<file path=xl/sharedStrings.xml><?xml version="1.0" encoding="utf-8"?>
<sst xmlns="http://schemas.openxmlformats.org/spreadsheetml/2006/main" count="101" uniqueCount="71">
  <si>
    <t>I alt</t>
  </si>
  <si>
    <t>Ph.d.-udvalg</t>
  </si>
  <si>
    <t>Udlandsophold</t>
  </si>
  <si>
    <t>Antal gange</t>
  </si>
  <si>
    <t>Udvalgsarbejde, andet videnskabeligt arbejde</t>
  </si>
  <si>
    <t>Udført</t>
  </si>
  <si>
    <t>Medundervisning</t>
  </si>
  <si>
    <t>K.timer  pr. gang</t>
  </si>
  <si>
    <t>Instruktoropgaver, medundervisning m.v.</t>
  </si>
  <si>
    <t>Der beregnes en forberedelsestid på 1½ time pr. katedertime. Til supervision, pædagogisk udvikling, kursusplanlægning m.v., beregnes 25 t. pr. nyt kursus.</t>
  </si>
  <si>
    <t>Selvstændige undervisningsopgaver</t>
  </si>
  <si>
    <t>Der beregnes – medmindre andet er særskilt aftalt jf. 2.3 – en forberedelsestid på 3½ time pr. katedertime. Til supervision, pædagogisk udvikling, kursusplanlægning m.v., beregnes 50 t. pr. nyt kursus.</t>
  </si>
  <si>
    <t>Eksamensarbejde</t>
  </si>
  <si>
    <t>Iht. gældende normer for instituttets videnskabelige medarbejdere.</t>
  </si>
  <si>
    <t>Opgaver uden behov for forberedelse</t>
  </si>
  <si>
    <t>Til opgaver som f.eks. forskningsassistent, videnskabelig sekretær ved større forskningsprojekter, projekt­ansøgninger, konferencer eller forskningscentre beregnes den medgåede tid brutto. Omfanget aftales ved arbejdsopgavens påbegyndelse. Omfang evalueres og justeres evt. efter opgavens udførelse.</t>
  </si>
  <si>
    <t>For at styrke ph.d.-studerendes muligheder for længerevarende internationale studieophold under ph.d.-uddannelsen kan institutarbejdet reduceres med 20 timer pr. måneds udlandsophold, som afvikles i overensstemmelse med ph.d.-planen. Der kan maksimalt gives reduktion for 5 måneders udlandsophold.</t>
  </si>
  <si>
    <t>2 gange det faktiske timeforbrug for valgte medlemmer af udvalget. Hertil kommer evt. transporttid mellem de forskellige campusser.</t>
  </si>
  <si>
    <t>Forberedelsesfaktorer m.v.</t>
  </si>
  <si>
    <t>Ph.d.-udvalget</t>
  </si>
  <si>
    <t>Navn:</t>
  </si>
  <si>
    <t>Evalueringsperiode:</t>
  </si>
  <si>
    <t>Selvstændig undervisning</t>
  </si>
  <si>
    <t>Konference, videnskabelig sekretær</t>
  </si>
  <si>
    <t>Større forskningsansøgning, videnskabelig sekretær</t>
  </si>
  <si>
    <t>Undervisning/eksamen</t>
  </si>
  <si>
    <t>Anders And</t>
  </si>
  <si>
    <t>Semester/periode</t>
  </si>
  <si>
    <t>Vejledning</t>
  </si>
  <si>
    <t>Undervisningsvirksomhed eller anden form for videnformidling</t>
  </si>
  <si>
    <t xml:space="preserve">Undervisning og andre formidlingsaktiviteter skal så vidt muligt være relateret til den ph.d.-studerendes ph.d.-projekt. </t>
  </si>
  <si>
    <t>Udsnit fra Retningslinjer for ph.d.-uddannelsen ved Graduate School, Arts:</t>
  </si>
  <si>
    <t>Ph.d.-studerendes institutarbejde</t>
  </si>
  <si>
    <t>Ph.d.-studerende vil normalt, medmindre andet aftales med eksterne samarbejdspartnere, aflægge 840 timers institutarbejde i løbet af deres ph.d.-uddannelse. Der kan være tale om instruktorundervisning, selvstændig undervisning, videnskabelig assistance til forskningscentre, videnskabelige konferencer, forskningstidsskrifter eller større forskningsansøgninger. Institutarbejdet skal rumme en erfarings- eller læringsdimension i forhold til den ph.d.-studerendes uddannelse eller fremtidige karrieremuligheder.</t>
  </si>
  <si>
    <t>Institutarbejdet planlægges ved indskrivningen under hensyntagen til de centrale dele af den ph.d.-studerendes ph.d.-plan, og registreres i ph.d.-planen. Halvårsevalueringer skal rumme oplysning om omfanget af den ph.d.-studerendes institutarbejde i det forløbne halve år.</t>
  </si>
  <si>
    <t>Retningslinjer for ph.d.-studerendes lønnede institutarbejde (de 840 timer): http://phd.au.dk/gradschools/arts/rulesandregulations/</t>
  </si>
  <si>
    <t>Ansvaret for disponering over ph.d.-studerendes undervisningsressource samt for planlægning af deres undervisningsopgaver varetages på instituttets vegne af studieleder, mens disponering over og planlægning af andre opgaver (videnskabelig assistance) af institutleder kan delegeres til forskningsprogramleder(e), forskeruddannelsesprogramledere(e) og/eller andre forskningsledere. Reglerne fremgår af fakultetets retningslinjer for institutarbejde Ph.d.-studerendes lønnede institutarbejde (de 840 timer).</t>
  </si>
  <si>
    <t>Udsnit fra Retningslinjer for ph.d.-studerendes lønnede institutarbejde (de 840 timer), pkt. 3.8</t>
  </si>
  <si>
    <t>Planlagt</t>
  </si>
  <si>
    <t>Fuldført</t>
  </si>
  <si>
    <t>Antal timer</t>
  </si>
  <si>
    <t>Projektansøgning, videnskabelige sekretær</t>
  </si>
  <si>
    <t>Tillæg for planlægning af nyt kursus</t>
  </si>
  <si>
    <t>Reduktion pr. md.</t>
  </si>
  <si>
    <t>Fra (dato)</t>
  </si>
  <si>
    <t>Til (dato)</t>
  </si>
  <si>
    <t>Antal fuldførte dage</t>
  </si>
  <si>
    <t>Omregnet til mdr.</t>
  </si>
  <si>
    <t>Der kan maksimalt gives reduktion for 5 måneders udlandsophold (dvs. max. 100 institutarbejdstimer). Der gives kun reduktion for hele måneder.</t>
  </si>
  <si>
    <t>Eksamen</t>
  </si>
  <si>
    <t>Eksamen (timer i alt)</t>
  </si>
  <si>
    <t>Undervisning</t>
  </si>
  <si>
    <t>Timeregnskab for institutarbejde, 5+3-ordningen</t>
  </si>
  <si>
    <t>Samlet regnskab over institutarbejdet, 5+3-ordningen</t>
  </si>
  <si>
    <t>Arbejdstimer iflg. kontrakt (typisk 840 timer)</t>
  </si>
  <si>
    <t xml:space="preserve">    Undervisning/eksamen</t>
  </si>
  <si>
    <t xml:space="preserve">    Udvalgsarbejde, andet videnskabeligt arbejde</t>
  </si>
  <si>
    <t xml:space="preserve">    Udlandsophold</t>
  </si>
  <si>
    <t>Total (ubrugte)</t>
  </si>
  <si>
    <t>Efter 1. september 2014</t>
  </si>
  <si>
    <t>Forberedelse (beregningsfaktor)</t>
  </si>
  <si>
    <t>Forberedelse - medundervisning</t>
  </si>
  <si>
    <t>Forberedelse - selvstændig undervisning</t>
  </si>
  <si>
    <t>Dvs. forberedelsestid på 1,5 timer for hver undervisningstime (beregningsfaktor 2,5)</t>
  </si>
  <si>
    <t>Dvs. forberedelsestid på 3 timer for hver undervisningstime (beregningsfaktor 4)</t>
  </si>
  <si>
    <t>1.9.2022 - 1.3.2023</t>
  </si>
  <si>
    <t>E20</t>
  </si>
  <si>
    <t>F21</t>
  </si>
  <si>
    <t>E22</t>
  </si>
  <si>
    <t>F23</t>
  </si>
  <si>
    <t>F21 + E21</t>
  </si>
</sst>
</file>

<file path=xl/styles.xml><?xml version="1.0" encoding="utf-8"?>
<styleSheet xmlns="http://schemas.openxmlformats.org/spreadsheetml/2006/main">
  <numFmts count="3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_-;\-* #,##0\ _k_r_._-;_-* &quot;-&quot;\ _k_r_._-;_-@_-"/>
    <numFmt numFmtId="165" formatCode="_-* #,##0.00\ _k_r_._-;\-* #,##0.00\ _k_r_._-;_-* &quot;-&quot;??\ _k_r_._-;_-@_-"/>
    <numFmt numFmtId="166" formatCode="&quot;kr.&quot;\ #,##0;&quot;kr.&quot;\ \-#,##0"/>
    <numFmt numFmtId="167" formatCode="&quot;kr.&quot;\ #,##0;[Red]&quot;kr.&quot;\ \-#,##0"/>
    <numFmt numFmtId="168" formatCode="&quot;kr.&quot;\ #,##0.00;&quot;kr.&quot;\ \-#,##0.00"/>
    <numFmt numFmtId="169" formatCode="&quot;kr.&quot;\ #,##0.00;[Red]&quot;kr.&quot;\ \-#,##0.00"/>
    <numFmt numFmtId="170" formatCode="_ &quot;kr.&quot;\ * #,##0_ ;_ &quot;kr.&quot;\ * \-#,##0_ ;_ &quot;kr.&quot;\ * &quot;-&quot;_ ;_ @_ "/>
    <numFmt numFmtId="171" formatCode="_ * #,##0_ ;_ * \-#,##0_ ;_ * &quot;-&quot;_ ;_ @_ "/>
    <numFmt numFmtId="172" formatCode="_ &quot;kr.&quot;\ * #,##0.00_ ;_ &quot;kr.&quot;\ * \-#,##0.00_ ;_ &quot;kr.&quot;\ * &quot;-&quot;??_ ;_ @_ "/>
    <numFmt numFmtId="173" formatCode="_ * #,##0.00_ ;_ * \-#,##0.00_ ;_ * &quot;-&quot;??_ ;_ @_ "/>
    <numFmt numFmtId="174" formatCode="&quot;kr&quot;\ #,##0_);\(&quot;kr&quot;\ #,##0\)"/>
    <numFmt numFmtId="175" formatCode="&quot;kr&quot;\ #,##0_);[Red]\(&quot;kr&quot;\ #,##0\)"/>
    <numFmt numFmtId="176" formatCode="&quot;kr&quot;\ #,##0.00_);\(&quot;kr&quot;\ #,##0.00\)"/>
    <numFmt numFmtId="177" formatCode="&quot;kr&quot;\ #,##0.00_);[Red]\(&quot;kr&quot;\ #,##0.00\)"/>
    <numFmt numFmtId="178" formatCode="_(&quot;kr&quot;\ * #,##0_);_(&quot;kr&quot;\ * \(#,##0\);_(&quot;kr&quot;\ * &quot;-&quot;_);_(@_)"/>
    <numFmt numFmtId="179" formatCode="_(* #,##0_);_(* \(#,##0\);_(* &quot;-&quot;_);_(@_)"/>
    <numFmt numFmtId="180" formatCode="_(&quot;kr&quot;\ * #,##0.00_);_(&quot;kr&quot;\ * \(#,##0.00\);_(&quot;kr&quot;\ * &quot;-&quot;??_);_(@_)"/>
    <numFmt numFmtId="181" formatCode="_(* #,##0.00_);_(* \(#,##0.00\);_(* &quot;-&quot;??_);_(@_)"/>
    <numFmt numFmtId="182" formatCode="&quot;kr&quot;\ #,##0;&quot;kr&quot;\ \-#,##0"/>
    <numFmt numFmtId="183" formatCode="&quot;kr&quot;\ #,##0;[Red]&quot;kr&quot;\ \-#,##0"/>
    <numFmt numFmtId="184" formatCode="&quot;kr&quot;\ #,##0.00;&quot;kr&quot;\ \-#,##0.00"/>
    <numFmt numFmtId="185" formatCode="&quot;kr&quot;\ #,##0.00;[Red]&quot;kr&quot;\ \-#,##0.00"/>
    <numFmt numFmtId="186" formatCode="_ &quot;kr&quot;\ * #,##0_ ;_ &quot;kr&quot;\ * \-#,##0_ ;_ &quot;kr&quot;\ * &quot;-&quot;_ ;_ @_ "/>
    <numFmt numFmtId="187" formatCode="_ &quot;kr&quot;\ * #,##0.00_ ;_ &quot;kr&quot;\ * \-#,##0.00_ ;_ &quot;kr&quot;\ * &quot;-&quot;??_ ;_ @_ "/>
    <numFmt numFmtId="188" formatCode="&quot;Ja&quot;;&quot;Ja&quot;;&quot;Nej&quot;"/>
    <numFmt numFmtId="189" formatCode="&quot;Sand&quot;;&quot;Sand&quot;;&quot;Falsk&quot;"/>
    <numFmt numFmtId="190" formatCode="&quot;Til&quot;;&quot;Til&quot;;&quot;Fra&quot;"/>
    <numFmt numFmtId="191" formatCode="[$€-2]\ #.##000_);[Red]\([$€-2]\ #.##000\)"/>
    <numFmt numFmtId="192" formatCode="[$-406]d\.\ mmmm\ yyyy"/>
  </numFmts>
  <fonts count="62">
    <font>
      <sz val="11"/>
      <color theme="1"/>
      <name val="Calibri"/>
      <family val="2"/>
    </font>
    <font>
      <sz val="11"/>
      <color indexed="8"/>
      <name val="Calibri"/>
      <family val="2"/>
    </font>
    <font>
      <sz val="11"/>
      <color indexed="8"/>
      <name val="Garamond"/>
      <family val="1"/>
    </font>
    <font>
      <sz val="8"/>
      <name val="Calibri"/>
      <family val="2"/>
    </font>
    <font>
      <b/>
      <sz val="14"/>
      <color indexed="8"/>
      <name val="Arial"/>
      <family val="2"/>
    </font>
    <font>
      <b/>
      <sz val="10"/>
      <color indexed="8"/>
      <name val="Arial"/>
      <family val="2"/>
    </font>
    <font>
      <sz val="10"/>
      <color indexed="8"/>
      <name val="Arial"/>
      <family val="2"/>
    </font>
    <font>
      <u val="single"/>
      <sz val="10"/>
      <color indexed="8"/>
      <name val="Arial"/>
      <family val="2"/>
    </font>
    <font>
      <i/>
      <sz val="10"/>
      <color indexed="8"/>
      <name val="Arial"/>
      <family val="2"/>
    </font>
    <font>
      <b/>
      <i/>
      <sz val="10"/>
      <color indexed="8"/>
      <name val="Arial"/>
      <family val="2"/>
    </font>
    <font>
      <b/>
      <sz val="12"/>
      <color indexed="8"/>
      <name val="Arial"/>
      <family val="2"/>
    </font>
    <font>
      <b/>
      <sz val="11"/>
      <color indexed="8"/>
      <name val="Arial"/>
      <family val="2"/>
    </font>
    <font>
      <u val="single"/>
      <sz val="11"/>
      <color indexed="8"/>
      <name val="Arial"/>
      <family val="2"/>
    </font>
    <font>
      <b/>
      <u val="single"/>
      <sz val="11"/>
      <color indexed="8"/>
      <name val="Arial"/>
      <family val="2"/>
    </font>
    <font>
      <sz val="11"/>
      <color indexed="8"/>
      <name val="Arial"/>
      <family val="2"/>
    </font>
    <font>
      <i/>
      <sz val="8"/>
      <color indexed="8"/>
      <name val="Arial"/>
      <family val="2"/>
    </font>
    <font>
      <b/>
      <sz val="11"/>
      <name val="Arial"/>
      <family val="2"/>
    </font>
    <font>
      <b/>
      <sz val="10"/>
      <name val="Arial"/>
      <family val="2"/>
    </font>
    <font>
      <sz val="10"/>
      <name val="Arial"/>
      <family val="2"/>
    </font>
    <font>
      <u val="single"/>
      <sz val="11"/>
      <color indexed="12"/>
      <name val="Calibri"/>
      <family val="2"/>
    </font>
    <font>
      <u val="single"/>
      <sz val="11"/>
      <color indexed="36"/>
      <name val="Calibri"/>
      <family val="2"/>
    </font>
    <font>
      <b/>
      <sz val="16"/>
      <color indexed="8"/>
      <name val="Arial"/>
      <family val="2"/>
    </font>
    <font>
      <sz val="11"/>
      <name val="Arial"/>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1"/>
      <color indexed="10"/>
      <name val="Arial"/>
      <family val="2"/>
    </font>
    <font>
      <sz val="10"/>
      <color indexed="10"/>
      <name val="Arial"/>
      <family val="2"/>
    </font>
    <font>
      <sz val="11"/>
      <color indexed="10"/>
      <name val="Garamond"/>
      <family val="1"/>
    </font>
    <font>
      <sz val="8"/>
      <name val="Segoe U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1"/>
      <color rgb="FFFF0000"/>
      <name val="Arial"/>
      <family val="2"/>
    </font>
    <font>
      <sz val="10"/>
      <color rgb="FFFF0000"/>
      <name val="Arial"/>
      <family val="2"/>
    </font>
    <font>
      <sz val="11"/>
      <color rgb="FFFF0000"/>
      <name val="Garamond"/>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22"/>
        <bgColor indexed="64"/>
      </patternFill>
    </fill>
    <fill>
      <patternFill patternType="solid">
        <fgColor indexed="41"/>
        <bgColor indexed="64"/>
      </patternFill>
    </fill>
    <fill>
      <patternFill patternType="solid">
        <fgColor indexed="44"/>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0" borderId="0" applyNumberFormat="0" applyFill="0" applyBorder="0" applyAlignment="0" applyProtection="0"/>
    <xf numFmtId="0" fontId="1" fillId="19" borderId="1" applyNumberFormat="0" applyFont="0" applyAlignment="0" applyProtection="0"/>
    <xf numFmtId="0" fontId="45" fillId="20" borderId="2" applyNumberFormat="0" applyAlignment="0" applyProtection="0"/>
    <xf numFmtId="0" fontId="20" fillId="0" borderId="0" applyNumberFormat="0" applyFill="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6" fillId="0" borderId="0" applyNumberFormat="0" applyFill="0" applyBorder="0" applyAlignment="0" applyProtection="0"/>
    <xf numFmtId="0" fontId="47" fillId="27" borderId="0" applyNumberFormat="0" applyBorder="0" applyAlignment="0" applyProtection="0"/>
    <xf numFmtId="0" fontId="48" fillId="28" borderId="2" applyNumberFormat="0" applyAlignment="0" applyProtection="0"/>
    <xf numFmtId="173" fontId="1" fillId="0" borderId="0" applyFont="0" applyFill="0" applyBorder="0" applyAlignment="0" applyProtection="0"/>
    <xf numFmtId="171" fontId="1" fillId="0" borderId="0" applyFont="0" applyFill="0" applyBorder="0" applyAlignment="0" applyProtection="0"/>
    <xf numFmtId="0" fontId="49" fillId="29" borderId="3" applyNumberFormat="0" applyAlignment="0" applyProtection="0"/>
    <xf numFmtId="0" fontId="19" fillId="0" borderId="0" applyNumberFormat="0" applyFill="0" applyBorder="0" applyAlignment="0" applyProtection="0"/>
    <xf numFmtId="0" fontId="50" fillId="30" borderId="0" applyNumberFormat="0" applyBorder="0" applyAlignment="0" applyProtection="0"/>
    <xf numFmtId="0" fontId="51" fillId="20" borderId="4" applyNumberFormat="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9" fontId="1" fillId="0" borderId="0" applyFont="0" applyFill="0" applyBorder="0" applyAlignment="0" applyProtection="0"/>
    <xf numFmtId="0" fontId="55"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1" borderId="0" applyNumberFormat="0" applyBorder="0" applyAlignment="0" applyProtection="0"/>
    <xf numFmtId="187" fontId="1" fillId="0" borderId="0" applyFont="0" applyFill="0" applyBorder="0" applyAlignment="0" applyProtection="0"/>
    <xf numFmtId="186" fontId="1" fillId="0" borderId="0" applyFont="0" applyFill="0" applyBorder="0" applyAlignment="0" applyProtection="0"/>
  </cellStyleXfs>
  <cellXfs count="76">
    <xf numFmtId="0" fontId="0" fillId="0" borderId="0" xfId="0" applyFont="1" applyAlignment="1">
      <alignment/>
    </xf>
    <xf numFmtId="0" fontId="2" fillId="0" borderId="0" xfId="0" applyFont="1" applyAlignment="1">
      <alignment/>
    </xf>
    <xf numFmtId="0" fontId="6" fillId="0" borderId="0" xfId="0" applyFont="1" applyAlignment="1">
      <alignment/>
    </xf>
    <xf numFmtId="0" fontId="6" fillId="0" borderId="0" xfId="0" applyFont="1" applyAlignment="1">
      <alignment vertical="top" wrapText="1"/>
    </xf>
    <xf numFmtId="0" fontId="8" fillId="0" borderId="0" xfId="0" applyFont="1" applyAlignment="1">
      <alignment vertical="top" wrapText="1"/>
    </xf>
    <xf numFmtId="0" fontId="9" fillId="0" borderId="0" xfId="0" applyFont="1" applyAlignment="1">
      <alignment vertical="top" wrapText="1"/>
    </xf>
    <xf numFmtId="0" fontId="6" fillId="0" borderId="0" xfId="0" applyFont="1" applyFill="1" applyAlignment="1">
      <alignment vertical="top"/>
    </xf>
    <xf numFmtId="0" fontId="6" fillId="0" borderId="0" xfId="0" applyFont="1" applyBorder="1" applyAlignment="1">
      <alignment/>
    </xf>
    <xf numFmtId="0" fontId="14" fillId="0" borderId="0" xfId="0" applyFont="1" applyAlignment="1">
      <alignment vertical="top" wrapText="1"/>
    </xf>
    <xf numFmtId="0" fontId="14" fillId="0" borderId="0" xfId="0" applyFont="1" applyAlignment="1">
      <alignment vertical="top"/>
    </xf>
    <xf numFmtId="0" fontId="10" fillId="0" borderId="0" xfId="0" applyFont="1" applyAlignment="1">
      <alignment horizontal="center" vertical="top" wrapText="1"/>
    </xf>
    <xf numFmtId="0" fontId="5" fillId="0" borderId="0" xfId="0" applyFont="1" applyAlignment="1">
      <alignment horizontal="center" vertical="top" wrapText="1"/>
    </xf>
    <xf numFmtId="0" fontId="6" fillId="0" borderId="0" xfId="0" applyFont="1" applyAlignment="1">
      <alignment horizontal="left" vertical="top" wrapText="1"/>
    </xf>
    <xf numFmtId="0" fontId="4" fillId="0" borderId="0" xfId="0" applyFont="1" applyAlignment="1">
      <alignment horizontal="center" vertical="top" wrapText="1"/>
    </xf>
    <xf numFmtId="0" fontId="10" fillId="0" borderId="0" xfId="0" applyFont="1" applyAlignment="1">
      <alignment vertical="top" wrapText="1"/>
    </xf>
    <xf numFmtId="0" fontId="9" fillId="0" borderId="0" xfId="0" applyFont="1" applyAlignment="1">
      <alignment horizontal="left" vertical="top" wrapText="1"/>
    </xf>
    <xf numFmtId="0" fontId="6" fillId="0" borderId="10" xfId="0" applyFont="1" applyBorder="1" applyAlignment="1">
      <alignment/>
    </xf>
    <xf numFmtId="0" fontId="6" fillId="0" borderId="0" xfId="0" applyFont="1" applyAlignment="1" applyProtection="1">
      <alignment vertical="top"/>
      <protection locked="0"/>
    </xf>
    <xf numFmtId="0" fontId="6" fillId="0" borderId="0" xfId="0" applyFont="1" applyAlignment="1" applyProtection="1">
      <alignment vertical="top" wrapText="1"/>
      <protection locked="0"/>
    </xf>
    <xf numFmtId="0" fontId="6" fillId="0" borderId="0" xfId="0" applyFont="1" applyFill="1" applyAlignment="1" applyProtection="1">
      <alignment vertical="top"/>
      <protection locked="0"/>
    </xf>
    <xf numFmtId="14" fontId="6" fillId="0" borderId="0" xfId="0" applyNumberFormat="1" applyFont="1" applyAlignment="1" applyProtection="1">
      <alignment vertical="top"/>
      <protection locked="0"/>
    </xf>
    <xf numFmtId="14" fontId="6" fillId="0" borderId="0" xfId="0" applyNumberFormat="1" applyFont="1" applyAlignment="1" applyProtection="1">
      <alignment vertical="top" wrapText="1"/>
      <protection locked="0"/>
    </xf>
    <xf numFmtId="49" fontId="6" fillId="0" borderId="0" xfId="0" applyNumberFormat="1" applyFont="1" applyAlignment="1" applyProtection="1">
      <alignment vertical="top"/>
      <protection locked="0"/>
    </xf>
    <xf numFmtId="0" fontId="6" fillId="0" borderId="0" xfId="0" applyFont="1" applyFill="1" applyAlignment="1" applyProtection="1">
      <alignment vertical="top"/>
      <protection/>
    </xf>
    <xf numFmtId="0" fontId="6" fillId="0" borderId="0" xfId="0" applyFont="1" applyAlignment="1" applyProtection="1">
      <alignment vertical="top" wrapText="1"/>
      <protection/>
    </xf>
    <xf numFmtId="0" fontId="6" fillId="0" borderId="0" xfId="0" applyFont="1" applyAlignment="1" applyProtection="1">
      <alignment vertical="top"/>
      <protection/>
    </xf>
    <xf numFmtId="0" fontId="5" fillId="0" borderId="0" xfId="0" applyFont="1" applyFill="1" applyBorder="1" applyAlignment="1" applyProtection="1">
      <alignment horizontal="right" vertical="top"/>
      <protection/>
    </xf>
    <xf numFmtId="0" fontId="13" fillId="0" borderId="0" xfId="0" applyFont="1" applyAlignment="1" applyProtection="1">
      <alignment vertical="top"/>
      <protection/>
    </xf>
    <xf numFmtId="0" fontId="6" fillId="0" borderId="0" xfId="0" applyFont="1" applyFill="1" applyAlignment="1" applyProtection="1">
      <alignment horizontal="right" vertical="top"/>
      <protection/>
    </xf>
    <xf numFmtId="0" fontId="5" fillId="32" borderId="11" xfId="0" applyFont="1" applyFill="1" applyBorder="1" applyAlignment="1" applyProtection="1">
      <alignment vertical="top" wrapText="1"/>
      <protection/>
    </xf>
    <xf numFmtId="0" fontId="5" fillId="32" borderId="11" xfId="0" applyFont="1" applyFill="1" applyBorder="1" applyAlignment="1" applyProtection="1">
      <alignment vertical="top"/>
      <protection/>
    </xf>
    <xf numFmtId="0" fontId="14" fillId="0" borderId="0" xfId="0" applyFont="1" applyAlignment="1" applyProtection="1">
      <alignment vertical="top" wrapText="1"/>
      <protection/>
    </xf>
    <xf numFmtId="0" fontId="21" fillId="0" borderId="0" xfId="0" applyFont="1" applyAlignment="1" applyProtection="1">
      <alignment vertical="top"/>
      <protection/>
    </xf>
    <xf numFmtId="0" fontId="4" fillId="0" borderId="0" xfId="0" applyFont="1" applyAlignment="1" applyProtection="1">
      <alignment vertical="top" wrapText="1"/>
      <protection/>
    </xf>
    <xf numFmtId="0" fontId="5" fillId="0" borderId="0" xfId="0" applyFont="1" applyAlignment="1" applyProtection="1">
      <alignment vertical="top" wrapText="1"/>
      <protection/>
    </xf>
    <xf numFmtId="0" fontId="5" fillId="0" borderId="0" xfId="0" applyFont="1" applyFill="1" applyAlignment="1" applyProtection="1">
      <alignment vertical="top"/>
      <protection/>
    </xf>
    <xf numFmtId="0" fontId="11" fillId="33" borderId="0" xfId="0" applyFont="1" applyFill="1" applyAlignment="1" applyProtection="1">
      <alignment vertical="top" wrapText="1"/>
      <protection/>
    </xf>
    <xf numFmtId="0" fontId="7" fillId="33" borderId="0" xfId="0" applyFont="1" applyFill="1" applyAlignment="1" applyProtection="1">
      <alignment horizontal="left" vertical="top" wrapText="1"/>
      <protection/>
    </xf>
    <xf numFmtId="0" fontId="7" fillId="33" borderId="0" xfId="0" applyFont="1" applyFill="1" applyAlignment="1" applyProtection="1">
      <alignment horizontal="right" vertical="top" wrapText="1"/>
      <protection/>
    </xf>
    <xf numFmtId="0" fontId="12" fillId="0" borderId="0" xfId="0" applyFont="1" applyAlignment="1" applyProtection="1">
      <alignment vertical="top"/>
      <protection/>
    </xf>
    <xf numFmtId="0" fontId="2" fillId="0" borderId="0" xfId="0" applyFont="1" applyAlignment="1" applyProtection="1">
      <alignment/>
      <protection/>
    </xf>
    <xf numFmtId="0" fontId="5" fillId="0" borderId="11" xfId="0" applyFont="1" applyBorder="1" applyAlignment="1" applyProtection="1">
      <alignment vertical="top" wrapText="1"/>
      <protection/>
    </xf>
    <xf numFmtId="0" fontId="5" fillId="0" borderId="11" xfId="0" applyFont="1" applyBorder="1" applyAlignment="1" applyProtection="1">
      <alignment vertical="top"/>
      <protection/>
    </xf>
    <xf numFmtId="0" fontId="5" fillId="0" borderId="11" xfId="0" applyFont="1" applyFill="1" applyBorder="1" applyAlignment="1" applyProtection="1">
      <alignment vertical="top"/>
      <protection/>
    </xf>
    <xf numFmtId="0" fontId="7" fillId="33" borderId="0" xfId="0" applyFont="1" applyFill="1" applyAlignment="1" applyProtection="1">
      <alignment horizontal="right" vertical="top"/>
      <protection/>
    </xf>
    <xf numFmtId="0" fontId="11" fillId="0" borderId="0" xfId="0" applyFont="1" applyFill="1" applyAlignment="1" applyProtection="1">
      <alignment vertical="top" wrapText="1"/>
      <protection/>
    </xf>
    <xf numFmtId="0" fontId="7" fillId="0" borderId="0" xfId="0" applyFont="1" applyFill="1" applyAlignment="1" applyProtection="1">
      <alignment horizontal="right" vertical="top"/>
      <protection/>
    </xf>
    <xf numFmtId="0" fontId="5" fillId="0" borderId="0" xfId="0" applyFont="1" applyFill="1" applyAlignment="1" applyProtection="1">
      <alignment horizontal="right" vertical="top" wrapText="1"/>
      <protection/>
    </xf>
    <xf numFmtId="0" fontId="5" fillId="0" borderId="0" xfId="0" applyFont="1" applyBorder="1" applyAlignment="1" applyProtection="1">
      <alignment vertical="top" wrapText="1"/>
      <protection/>
    </xf>
    <xf numFmtId="0" fontId="5" fillId="0" borderId="0" xfId="0" applyFont="1" applyBorder="1" applyAlignment="1" applyProtection="1">
      <alignment vertical="top"/>
      <protection/>
    </xf>
    <xf numFmtId="0" fontId="5" fillId="0" borderId="0" xfId="0" applyFont="1" applyFill="1" applyBorder="1" applyAlignment="1" applyProtection="1">
      <alignment vertical="top"/>
      <protection/>
    </xf>
    <xf numFmtId="0" fontId="15" fillId="0" borderId="0" xfId="0" applyFont="1" applyAlignment="1" applyProtection="1">
      <alignment vertical="top"/>
      <protection/>
    </xf>
    <xf numFmtId="0" fontId="14" fillId="0" borderId="0" xfId="0" applyFont="1" applyFill="1" applyAlignment="1" applyProtection="1">
      <alignment vertical="top" wrapText="1"/>
      <protection/>
    </xf>
    <xf numFmtId="1" fontId="6" fillId="0" borderId="0" xfId="0" applyNumberFormat="1" applyFont="1" applyAlignment="1" applyProtection="1">
      <alignment vertical="top"/>
      <protection/>
    </xf>
    <xf numFmtId="0" fontId="6" fillId="0" borderId="0" xfId="0" applyFont="1" applyAlignment="1" applyProtection="1">
      <alignment horizontal="right" vertical="top"/>
      <protection/>
    </xf>
    <xf numFmtId="0" fontId="6" fillId="0" borderId="11" xfId="0" applyFont="1" applyBorder="1" applyAlignment="1" applyProtection="1">
      <alignment vertical="top"/>
      <protection/>
    </xf>
    <xf numFmtId="0" fontId="6" fillId="0" borderId="0" xfId="0" applyFont="1" applyBorder="1" applyAlignment="1" applyProtection="1">
      <alignment vertical="top"/>
      <protection/>
    </xf>
    <xf numFmtId="0" fontId="5" fillId="0" borderId="0" xfId="0" applyFont="1" applyFill="1" applyBorder="1" applyAlignment="1" applyProtection="1">
      <alignment vertical="top" wrapText="1"/>
      <protection/>
    </xf>
    <xf numFmtId="0" fontId="6" fillId="0" borderId="0" xfId="0" applyFont="1" applyFill="1" applyBorder="1" applyAlignment="1" applyProtection="1">
      <alignment vertical="top"/>
      <protection/>
    </xf>
    <xf numFmtId="0" fontId="16" fillId="34" borderId="0" xfId="0" applyFont="1" applyFill="1" applyAlignment="1" applyProtection="1">
      <alignment vertical="top"/>
      <protection/>
    </xf>
    <xf numFmtId="0" fontId="16" fillId="34" borderId="0" xfId="0" applyFont="1" applyFill="1" applyAlignment="1" applyProtection="1">
      <alignment vertical="top" wrapText="1"/>
      <protection/>
    </xf>
    <xf numFmtId="0" fontId="17" fillId="34" borderId="0" xfId="0" applyFont="1" applyFill="1" applyBorder="1" applyAlignment="1" applyProtection="1">
      <alignment vertical="top" wrapText="1"/>
      <protection/>
    </xf>
    <xf numFmtId="0" fontId="18" fillId="34" borderId="0" xfId="0" applyFont="1" applyFill="1" applyBorder="1" applyAlignment="1" applyProtection="1">
      <alignment vertical="top"/>
      <protection/>
    </xf>
    <xf numFmtId="0" fontId="17" fillId="34" borderId="0" xfId="0" applyFont="1" applyFill="1" applyBorder="1" applyAlignment="1" applyProtection="1">
      <alignment vertical="top"/>
      <protection/>
    </xf>
    <xf numFmtId="0" fontId="59" fillId="0" borderId="0" xfId="0" applyFont="1" applyAlignment="1" applyProtection="1">
      <alignment vertical="top" wrapText="1"/>
      <protection/>
    </xf>
    <xf numFmtId="0" fontId="59" fillId="0" borderId="0" xfId="0" applyFont="1" applyAlignment="1" applyProtection="1">
      <alignment vertical="top"/>
      <protection/>
    </xf>
    <xf numFmtId="0" fontId="60" fillId="0" borderId="0" xfId="0" applyFont="1" applyFill="1" applyAlignment="1" applyProtection="1">
      <alignment vertical="top"/>
      <protection/>
    </xf>
    <xf numFmtId="0" fontId="61" fillId="0" borderId="0" xfId="0" applyFont="1" applyAlignment="1">
      <alignment/>
    </xf>
    <xf numFmtId="0" fontId="59" fillId="0" borderId="0" xfId="0" applyFont="1" applyAlignment="1">
      <alignment vertical="top" wrapText="1"/>
    </xf>
    <xf numFmtId="0" fontId="59" fillId="0" borderId="0" xfId="0" applyFont="1" applyAlignment="1">
      <alignment vertical="top"/>
    </xf>
    <xf numFmtId="0" fontId="60" fillId="0" borderId="0" xfId="0" applyFont="1" applyFill="1" applyAlignment="1">
      <alignment vertical="top"/>
    </xf>
    <xf numFmtId="0" fontId="5" fillId="0" borderId="0" xfId="0" applyFont="1" applyAlignment="1" applyProtection="1">
      <alignment vertical="top"/>
      <protection/>
    </xf>
    <xf numFmtId="0" fontId="17" fillId="0" borderId="0" xfId="0" applyFont="1" applyAlignment="1" applyProtection="1">
      <alignment vertical="top"/>
      <protection/>
    </xf>
    <xf numFmtId="0" fontId="22" fillId="0" borderId="0" xfId="0" applyFont="1" applyAlignment="1" applyProtection="1">
      <alignment vertical="top" wrapText="1"/>
      <protection/>
    </xf>
    <xf numFmtId="0" fontId="18" fillId="0" borderId="0" xfId="0" applyFont="1" applyAlignment="1" applyProtection="1">
      <alignment vertical="top" wrapText="1"/>
      <protection/>
    </xf>
    <xf numFmtId="0" fontId="8" fillId="0" borderId="0" xfId="0" applyFont="1" applyAlignment="1">
      <alignment horizontal="left" vertical="top" wrapText="1"/>
    </xf>
  </cellXfs>
  <cellStyles count="49">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81"/>
  <sheetViews>
    <sheetView tabSelected="1" zoomScalePageLayoutView="0" workbookViewId="0" topLeftCell="A1">
      <selection activeCell="B3" sqref="B3"/>
    </sheetView>
  </sheetViews>
  <sheetFormatPr defaultColWidth="9.140625" defaultRowHeight="15"/>
  <cols>
    <col min="1" max="1" width="46.421875" style="8" customWidth="1"/>
    <col min="2" max="2" width="20.140625" style="8" customWidth="1"/>
    <col min="3" max="3" width="17.421875" style="8" customWidth="1"/>
    <col min="4" max="4" width="15.140625" style="9" customWidth="1"/>
    <col min="5" max="5" width="10.421875" style="9" customWidth="1"/>
    <col min="6" max="6" width="16.57421875" style="9" customWidth="1"/>
    <col min="7" max="7" width="18.8515625" style="9" customWidth="1"/>
    <col min="8" max="8" width="11.57421875" style="9" customWidth="1"/>
    <col min="9" max="9" width="8.57421875" style="6" customWidth="1"/>
    <col min="10" max="10" width="9.140625" style="1" customWidth="1"/>
    <col min="11" max="11" width="17.7109375" style="1" customWidth="1"/>
    <col min="12" max="16384" width="9.140625" style="1" customWidth="1"/>
  </cols>
  <sheetData>
    <row r="1" spans="1:9" ht="20.25">
      <c r="A1" s="32" t="s">
        <v>52</v>
      </c>
      <c r="B1" s="33"/>
      <c r="C1" s="33"/>
      <c r="D1" s="25"/>
      <c r="E1" s="25"/>
      <c r="F1" s="25"/>
      <c r="G1" s="25"/>
      <c r="H1" s="25"/>
      <c r="I1" s="23"/>
    </row>
    <row r="2" spans="1:9" ht="15">
      <c r="A2" s="24"/>
      <c r="B2" s="24"/>
      <c r="C2" s="24"/>
      <c r="D2" s="25"/>
      <c r="E2" s="25"/>
      <c r="F2" s="25"/>
      <c r="G2" s="25"/>
      <c r="H2" s="25"/>
      <c r="I2" s="23"/>
    </row>
    <row r="3" spans="1:9" ht="15">
      <c r="A3" s="34" t="s">
        <v>20</v>
      </c>
      <c r="B3" s="17" t="s">
        <v>26</v>
      </c>
      <c r="C3" s="31"/>
      <c r="D3" s="25"/>
      <c r="E3" s="25"/>
      <c r="F3" s="25"/>
      <c r="G3" s="25"/>
      <c r="H3" s="25"/>
      <c r="I3" s="23"/>
    </row>
    <row r="4" spans="1:9" ht="15">
      <c r="A4" s="34" t="s">
        <v>21</v>
      </c>
      <c r="B4" s="17" t="s">
        <v>65</v>
      </c>
      <c r="C4" s="31"/>
      <c r="D4" s="25"/>
      <c r="E4" s="25"/>
      <c r="F4" s="25"/>
      <c r="G4" s="25"/>
      <c r="H4" s="25"/>
      <c r="I4" s="23"/>
    </row>
    <row r="5" spans="1:9" ht="15">
      <c r="A5" s="34"/>
      <c r="B5" s="25"/>
      <c r="C5" s="31"/>
      <c r="D5" s="25"/>
      <c r="E5" s="25"/>
      <c r="F5" s="25"/>
      <c r="G5" s="25"/>
      <c r="H5" s="25"/>
      <c r="I5" s="23"/>
    </row>
    <row r="6" spans="1:9" ht="9" customHeight="1">
      <c r="A6" s="24"/>
      <c r="B6" s="24"/>
      <c r="C6" s="24"/>
      <c r="D6" s="25"/>
      <c r="E6" s="25"/>
      <c r="F6" s="25"/>
      <c r="G6" s="25"/>
      <c r="H6" s="25"/>
      <c r="I6" s="35"/>
    </row>
    <row r="7" spans="1:9" ht="29.25" customHeight="1">
      <c r="A7" s="36" t="s">
        <v>25</v>
      </c>
      <c r="B7" s="36"/>
      <c r="C7" s="37" t="s">
        <v>27</v>
      </c>
      <c r="D7" s="38" t="s">
        <v>7</v>
      </c>
      <c r="E7" s="38" t="s">
        <v>3</v>
      </c>
      <c r="F7" s="38" t="s">
        <v>60</v>
      </c>
      <c r="G7" s="38" t="s">
        <v>42</v>
      </c>
      <c r="H7" s="38" t="s">
        <v>50</v>
      </c>
      <c r="I7" s="38" t="s">
        <v>0</v>
      </c>
    </row>
    <row r="8" spans="1:9" ht="7.5" customHeight="1">
      <c r="A8" s="39"/>
      <c r="B8" s="39"/>
      <c r="C8" s="39"/>
      <c r="D8" s="39"/>
      <c r="E8" s="39"/>
      <c r="F8" s="39"/>
      <c r="G8" s="39"/>
      <c r="H8" s="39"/>
      <c r="I8" s="23"/>
    </row>
    <row r="9" spans="1:9" ht="15">
      <c r="A9" s="27" t="s">
        <v>51</v>
      </c>
      <c r="B9" s="27"/>
      <c r="C9" s="27"/>
      <c r="D9" s="39"/>
      <c r="E9" s="39"/>
      <c r="F9" s="39"/>
      <c r="G9" s="39"/>
      <c r="H9" s="39"/>
      <c r="I9" s="23"/>
    </row>
    <row r="10" spans="1:9" ht="15">
      <c r="A10" s="18" t="s">
        <v>22</v>
      </c>
      <c r="B10" s="22" t="s">
        <v>39</v>
      </c>
      <c r="C10" s="18" t="s">
        <v>66</v>
      </c>
      <c r="D10" s="17">
        <v>2</v>
      </c>
      <c r="E10" s="17">
        <v>12</v>
      </c>
      <c r="F10" s="17">
        <v>4</v>
      </c>
      <c r="G10" s="17">
        <v>65</v>
      </c>
      <c r="H10" s="25"/>
      <c r="I10" s="23">
        <f>IF(B10="Fuldført",(D10*E10)+(D10*E10*F10)+G10,0)</f>
        <v>185</v>
      </c>
    </row>
    <row r="11" spans="1:9" ht="15">
      <c r="A11" s="18" t="s">
        <v>6</v>
      </c>
      <c r="B11" s="22" t="s">
        <v>39</v>
      </c>
      <c r="C11" s="18" t="s">
        <v>66</v>
      </c>
      <c r="D11" s="17">
        <v>3</v>
      </c>
      <c r="E11" s="17">
        <v>10</v>
      </c>
      <c r="F11" s="17">
        <v>2.5</v>
      </c>
      <c r="G11" s="17">
        <v>25</v>
      </c>
      <c r="H11" s="25"/>
      <c r="I11" s="23">
        <f>IF(B11="Fuldført",(D11*E11)+(D11*E11*F11)+G11,0)</f>
        <v>130</v>
      </c>
    </row>
    <row r="12" spans="1:9" ht="15">
      <c r="A12" s="18" t="s">
        <v>6</v>
      </c>
      <c r="B12" s="22" t="s">
        <v>39</v>
      </c>
      <c r="C12" s="18" t="s">
        <v>67</v>
      </c>
      <c r="D12" s="17">
        <v>1</v>
      </c>
      <c r="E12" s="17">
        <v>5</v>
      </c>
      <c r="F12" s="17">
        <v>2.5</v>
      </c>
      <c r="G12" s="17">
        <v>0</v>
      </c>
      <c r="H12" s="25"/>
      <c r="I12" s="23">
        <f>IF(B12="Fuldført",(D12*E12)+(D12*E12*F12)+G12,0)</f>
        <v>17.5</v>
      </c>
    </row>
    <row r="13" spans="1:9" ht="15">
      <c r="A13" s="18" t="s">
        <v>22</v>
      </c>
      <c r="B13" s="22" t="s">
        <v>39</v>
      </c>
      <c r="C13" s="18" t="s">
        <v>67</v>
      </c>
      <c r="D13" s="17">
        <v>3</v>
      </c>
      <c r="E13" s="17">
        <v>10</v>
      </c>
      <c r="F13" s="17">
        <v>4</v>
      </c>
      <c r="G13" s="17">
        <v>65</v>
      </c>
      <c r="H13" s="25"/>
      <c r="I13" s="23">
        <f>IF(B13="Fuldført",(D13*E13)+(D13*E13*F13)+G13,0)</f>
        <v>215</v>
      </c>
    </row>
    <row r="14" spans="1:9" ht="15">
      <c r="A14" s="18" t="s">
        <v>22</v>
      </c>
      <c r="B14" s="22" t="s">
        <v>39</v>
      </c>
      <c r="C14" s="18" t="s">
        <v>68</v>
      </c>
      <c r="D14" s="17">
        <v>2</v>
      </c>
      <c r="E14" s="17">
        <v>5</v>
      </c>
      <c r="F14" s="17">
        <v>4</v>
      </c>
      <c r="G14" s="17">
        <v>65</v>
      </c>
      <c r="H14" s="25"/>
      <c r="I14" s="23">
        <f aca="true" t="shared" si="0" ref="I14:I20">IF(B14="Fuldført",(D14*E14)+(D14*E14*F14)+G14,0)</f>
        <v>115</v>
      </c>
    </row>
    <row r="15" spans="1:9" ht="15">
      <c r="A15" s="18"/>
      <c r="B15" s="22"/>
      <c r="C15" s="18"/>
      <c r="D15" s="17"/>
      <c r="E15" s="17"/>
      <c r="F15" s="17"/>
      <c r="G15" s="17"/>
      <c r="H15" s="25"/>
      <c r="I15" s="23">
        <f t="shared" si="0"/>
        <v>0</v>
      </c>
    </row>
    <row r="16" spans="1:9" ht="15">
      <c r="A16" s="18"/>
      <c r="B16" s="22"/>
      <c r="C16" s="18"/>
      <c r="D16" s="17"/>
      <c r="E16" s="17"/>
      <c r="F16" s="17"/>
      <c r="G16" s="17"/>
      <c r="H16" s="25"/>
      <c r="I16" s="23">
        <f t="shared" si="0"/>
        <v>0</v>
      </c>
    </row>
    <row r="17" spans="1:9" ht="15">
      <c r="A17" s="18"/>
      <c r="B17" s="22"/>
      <c r="C17" s="18"/>
      <c r="D17" s="17"/>
      <c r="E17" s="17"/>
      <c r="F17" s="17"/>
      <c r="G17" s="17"/>
      <c r="H17" s="25"/>
      <c r="I17" s="23">
        <f t="shared" si="0"/>
        <v>0</v>
      </c>
    </row>
    <row r="18" spans="1:9" ht="15">
      <c r="A18" s="18"/>
      <c r="B18" s="22"/>
      <c r="C18" s="18"/>
      <c r="D18" s="17"/>
      <c r="E18" s="17"/>
      <c r="F18" s="17"/>
      <c r="G18" s="17"/>
      <c r="H18" s="25"/>
      <c r="I18" s="23">
        <f t="shared" si="0"/>
        <v>0</v>
      </c>
    </row>
    <row r="19" spans="1:9" ht="15">
      <c r="A19" s="18"/>
      <c r="B19" s="22"/>
      <c r="C19" s="18"/>
      <c r="D19" s="17"/>
      <c r="E19" s="17"/>
      <c r="F19" s="17"/>
      <c r="G19" s="17"/>
      <c r="H19" s="25"/>
      <c r="I19" s="23">
        <f t="shared" si="0"/>
        <v>0</v>
      </c>
    </row>
    <row r="20" spans="1:9" ht="15">
      <c r="A20" s="18"/>
      <c r="B20" s="22"/>
      <c r="C20" s="18"/>
      <c r="D20" s="17"/>
      <c r="E20" s="17"/>
      <c r="F20" s="17"/>
      <c r="G20" s="17"/>
      <c r="H20" s="25"/>
      <c r="I20" s="23">
        <f t="shared" si="0"/>
        <v>0</v>
      </c>
    </row>
    <row r="21" spans="1:9" ht="15">
      <c r="A21" s="24"/>
      <c r="B21" s="40"/>
      <c r="C21" s="24"/>
      <c r="D21" s="25"/>
      <c r="E21" s="25"/>
      <c r="F21" s="17"/>
      <c r="G21" s="40"/>
      <c r="H21" s="25"/>
      <c r="I21" s="40"/>
    </row>
    <row r="22" spans="1:9" ht="15">
      <c r="A22" s="27" t="s">
        <v>49</v>
      </c>
      <c r="B22" s="24"/>
      <c r="C22" s="24"/>
      <c r="D22" s="25"/>
      <c r="E22" s="25"/>
      <c r="F22" s="25"/>
      <c r="G22" s="25"/>
      <c r="H22" s="25"/>
      <c r="I22" s="23"/>
    </row>
    <row r="23" spans="1:9" ht="15">
      <c r="A23" s="18" t="s">
        <v>49</v>
      </c>
      <c r="B23" s="22" t="s">
        <v>38</v>
      </c>
      <c r="C23" s="18" t="s">
        <v>69</v>
      </c>
      <c r="D23" s="25"/>
      <c r="E23" s="25"/>
      <c r="F23" s="25"/>
      <c r="G23" s="25"/>
      <c r="H23" s="17">
        <v>30</v>
      </c>
      <c r="I23" s="23">
        <f>IF(B23="Fuldført",H23,0)</f>
        <v>0</v>
      </c>
    </row>
    <row r="24" spans="1:9" ht="15">
      <c r="A24" s="18"/>
      <c r="B24" s="22"/>
      <c r="C24" s="18"/>
      <c r="D24" s="25"/>
      <c r="E24" s="25"/>
      <c r="F24" s="25"/>
      <c r="G24" s="25"/>
      <c r="H24" s="17"/>
      <c r="I24" s="23">
        <f>IF(B24="Fuldført",H24,0)</f>
        <v>0</v>
      </c>
    </row>
    <row r="25" spans="1:9" ht="15">
      <c r="A25" s="18"/>
      <c r="B25" s="22"/>
      <c r="C25" s="18"/>
      <c r="D25" s="25"/>
      <c r="E25" s="25"/>
      <c r="F25" s="25"/>
      <c r="G25" s="25"/>
      <c r="H25" s="17"/>
      <c r="I25" s="23">
        <f>IF(B25="Fuldført",H25,0)</f>
        <v>0</v>
      </c>
    </row>
    <row r="26" spans="1:9" ht="15">
      <c r="A26" s="18"/>
      <c r="B26" s="22"/>
      <c r="C26" s="18"/>
      <c r="D26" s="25"/>
      <c r="E26" s="25"/>
      <c r="F26" s="25"/>
      <c r="G26" s="25"/>
      <c r="H26" s="17"/>
      <c r="I26" s="23">
        <f>IF(B26="Fuldført",H26,0)</f>
        <v>0</v>
      </c>
    </row>
    <row r="27" spans="1:9" ht="15.75" thickBot="1">
      <c r="A27" s="41" t="s">
        <v>0</v>
      </c>
      <c r="B27" s="41"/>
      <c r="C27" s="41"/>
      <c r="D27" s="42"/>
      <c r="E27" s="42"/>
      <c r="F27" s="42"/>
      <c r="G27" s="42"/>
      <c r="H27" s="42"/>
      <c r="I27" s="43">
        <f>SUM(I10:I26)</f>
        <v>662.5</v>
      </c>
    </row>
    <row r="28" spans="1:9" ht="21.75" customHeight="1" thickTop="1">
      <c r="A28" s="24"/>
      <c r="B28" s="24"/>
      <c r="C28" s="24"/>
      <c r="D28" s="25"/>
      <c r="E28" s="25"/>
      <c r="F28" s="25"/>
      <c r="G28" s="25"/>
      <c r="H28" s="25"/>
      <c r="I28" s="23"/>
    </row>
    <row r="29" spans="1:9" ht="17.25" customHeight="1">
      <c r="A29" s="36" t="s">
        <v>4</v>
      </c>
      <c r="B29" s="36"/>
      <c r="C29" s="36"/>
      <c r="D29" s="44"/>
      <c r="E29" s="44"/>
      <c r="F29" s="44"/>
      <c r="G29" s="44" t="s">
        <v>40</v>
      </c>
      <c r="H29" s="44"/>
      <c r="I29" s="44" t="s">
        <v>0</v>
      </c>
    </row>
    <row r="30" spans="1:9" ht="6.75" customHeight="1">
      <c r="A30" s="45"/>
      <c r="B30" s="45"/>
      <c r="C30" s="45"/>
      <c r="D30" s="46"/>
      <c r="E30" s="46"/>
      <c r="F30" s="46"/>
      <c r="G30" s="47"/>
      <c r="H30" s="47"/>
      <c r="I30" s="47"/>
    </row>
    <row r="31" spans="1:9" ht="15">
      <c r="A31" s="18" t="s">
        <v>1</v>
      </c>
      <c r="B31" s="22" t="s">
        <v>39</v>
      </c>
      <c r="C31" s="18" t="s">
        <v>70</v>
      </c>
      <c r="D31" s="25"/>
      <c r="E31" s="25"/>
      <c r="F31" s="25"/>
      <c r="G31" s="19">
        <v>16</v>
      </c>
      <c r="H31" s="23"/>
      <c r="I31" s="23">
        <f aca="true" t="shared" si="1" ref="I31:I39">IF(B31="Fuldført",G31,0)</f>
        <v>16</v>
      </c>
    </row>
    <row r="32" spans="1:9" ht="15">
      <c r="A32" s="17" t="s">
        <v>23</v>
      </c>
      <c r="B32" s="22" t="s">
        <v>39</v>
      </c>
      <c r="C32" s="17" t="s">
        <v>66</v>
      </c>
      <c r="D32" s="25"/>
      <c r="E32" s="25"/>
      <c r="F32" s="25"/>
      <c r="G32" s="19">
        <v>20</v>
      </c>
      <c r="H32" s="23"/>
      <c r="I32" s="23">
        <f t="shared" si="1"/>
        <v>20</v>
      </c>
    </row>
    <row r="33" spans="1:9" ht="15">
      <c r="A33" s="18" t="s">
        <v>24</v>
      </c>
      <c r="B33" s="22" t="s">
        <v>39</v>
      </c>
      <c r="C33" s="18" t="s">
        <v>67</v>
      </c>
      <c r="D33" s="25"/>
      <c r="E33" s="25"/>
      <c r="F33" s="25"/>
      <c r="G33" s="19">
        <v>40</v>
      </c>
      <c r="H33" s="23"/>
      <c r="I33" s="23">
        <f t="shared" si="1"/>
        <v>40</v>
      </c>
    </row>
    <row r="34" spans="1:9" ht="15">
      <c r="A34" s="18" t="s">
        <v>41</v>
      </c>
      <c r="B34" s="22" t="s">
        <v>38</v>
      </c>
      <c r="C34" s="18" t="s">
        <v>69</v>
      </c>
      <c r="D34" s="25"/>
      <c r="E34" s="25"/>
      <c r="F34" s="25"/>
      <c r="G34" s="17">
        <v>10</v>
      </c>
      <c r="H34" s="25"/>
      <c r="I34" s="23">
        <f t="shared" si="1"/>
        <v>0</v>
      </c>
    </row>
    <row r="35" spans="1:9" ht="15">
      <c r="A35" s="18"/>
      <c r="B35" s="22"/>
      <c r="C35" s="18"/>
      <c r="D35" s="25"/>
      <c r="E35" s="25"/>
      <c r="F35" s="25"/>
      <c r="G35" s="17"/>
      <c r="H35" s="25"/>
      <c r="I35" s="23">
        <f t="shared" si="1"/>
        <v>0</v>
      </c>
    </row>
    <row r="36" spans="1:9" ht="15">
      <c r="A36" s="18"/>
      <c r="B36" s="22"/>
      <c r="C36" s="18"/>
      <c r="D36" s="25"/>
      <c r="E36" s="25"/>
      <c r="F36" s="25"/>
      <c r="G36" s="17"/>
      <c r="H36" s="25"/>
      <c r="I36" s="23">
        <f>IF(B36="Fuldført",G36,0)</f>
        <v>0</v>
      </c>
    </row>
    <row r="37" spans="1:9" ht="15">
      <c r="A37" s="18"/>
      <c r="B37" s="22"/>
      <c r="C37" s="18"/>
      <c r="D37" s="25"/>
      <c r="E37" s="25"/>
      <c r="F37" s="25"/>
      <c r="G37" s="17"/>
      <c r="H37" s="25"/>
      <c r="I37" s="23">
        <f>IF(B37="Fuldført",G37,0)</f>
        <v>0</v>
      </c>
    </row>
    <row r="38" spans="1:9" ht="15">
      <c r="A38" s="18"/>
      <c r="B38" s="22"/>
      <c r="C38" s="18"/>
      <c r="D38" s="25"/>
      <c r="E38" s="25"/>
      <c r="F38" s="25"/>
      <c r="G38" s="17"/>
      <c r="H38" s="25"/>
      <c r="I38" s="23">
        <f t="shared" si="1"/>
        <v>0</v>
      </c>
    </row>
    <row r="39" spans="1:9" ht="15">
      <c r="A39" s="18"/>
      <c r="B39" s="22"/>
      <c r="C39" s="18"/>
      <c r="D39" s="25"/>
      <c r="E39" s="25"/>
      <c r="F39" s="25"/>
      <c r="G39" s="17"/>
      <c r="H39" s="25"/>
      <c r="I39" s="23">
        <f t="shared" si="1"/>
        <v>0</v>
      </c>
    </row>
    <row r="40" spans="1:9" ht="15.75" thickBot="1">
      <c r="A40" s="41" t="s">
        <v>0</v>
      </c>
      <c r="B40" s="41"/>
      <c r="C40" s="41"/>
      <c r="D40" s="42"/>
      <c r="E40" s="42"/>
      <c r="F40" s="42"/>
      <c r="G40" s="42"/>
      <c r="H40" s="42"/>
      <c r="I40" s="43">
        <f>SUM(I31:I39)</f>
        <v>76</v>
      </c>
    </row>
    <row r="41" spans="1:9" ht="19.5" customHeight="1" thickTop="1">
      <c r="A41" s="48"/>
      <c r="B41" s="48"/>
      <c r="C41" s="48"/>
      <c r="D41" s="49"/>
      <c r="E41" s="49"/>
      <c r="F41" s="49"/>
      <c r="G41" s="49"/>
      <c r="H41" s="49"/>
      <c r="I41" s="50"/>
    </row>
    <row r="42" spans="1:9" ht="27.75" customHeight="1">
      <c r="A42" s="36" t="s">
        <v>2</v>
      </c>
      <c r="B42" s="36"/>
      <c r="C42" s="44" t="s">
        <v>44</v>
      </c>
      <c r="D42" s="44" t="s">
        <v>45</v>
      </c>
      <c r="E42" s="38" t="s">
        <v>43</v>
      </c>
      <c r="F42" s="38" t="s">
        <v>46</v>
      </c>
      <c r="G42" s="44" t="s">
        <v>47</v>
      </c>
      <c r="H42" s="44"/>
      <c r="I42" s="44" t="s">
        <v>0</v>
      </c>
    </row>
    <row r="43" spans="1:9" ht="17.25" customHeight="1">
      <c r="A43" s="51" t="s">
        <v>48</v>
      </c>
      <c r="B43" s="52"/>
      <c r="C43" s="52"/>
      <c r="D43" s="25"/>
      <c r="E43" s="28"/>
      <c r="F43" s="28"/>
      <c r="G43" s="28"/>
      <c r="H43" s="28"/>
      <c r="I43" s="23"/>
    </row>
    <row r="44" spans="1:9" ht="15">
      <c r="A44" s="18" t="s">
        <v>2</v>
      </c>
      <c r="B44" s="22" t="s">
        <v>39</v>
      </c>
      <c r="C44" s="21">
        <v>44410</v>
      </c>
      <c r="D44" s="20">
        <v>44501</v>
      </c>
      <c r="E44" s="25">
        <f aca="true" t="shared" si="2" ref="E44:E50">IF(OR(B44="Fuldført",B44="Planlagt"),20,0)</f>
        <v>20</v>
      </c>
      <c r="F44" s="53">
        <f aca="true" t="shared" si="3" ref="F44:F50">IF(B44="Fuldført",(D44-C44),0)</f>
        <v>91</v>
      </c>
      <c r="G44" s="54" t="str">
        <f aca="true" t="shared" si="4" ref="G44:G50">IF(F44&gt;148,"5",IF(F44&gt;118,"4",IF(F44&gt;88,"3",IF(F44&gt;58,"2",IF(F44&gt;=27,"1","0")))))</f>
        <v>3</v>
      </c>
      <c r="H44" s="54"/>
      <c r="I44" s="23">
        <f aca="true" t="shared" si="5" ref="I44:I50">E44*G44</f>
        <v>60</v>
      </c>
    </row>
    <row r="45" spans="1:9" ht="15">
      <c r="A45" s="18" t="s">
        <v>2</v>
      </c>
      <c r="B45" s="22" t="s">
        <v>38</v>
      </c>
      <c r="C45" s="21">
        <v>45017</v>
      </c>
      <c r="D45" s="20">
        <v>45046</v>
      </c>
      <c r="E45" s="25">
        <f t="shared" si="2"/>
        <v>20</v>
      </c>
      <c r="F45" s="53">
        <f t="shared" si="3"/>
        <v>0</v>
      </c>
      <c r="G45" s="54" t="str">
        <f t="shared" si="4"/>
        <v>0</v>
      </c>
      <c r="H45" s="54"/>
      <c r="I45" s="23">
        <f t="shared" si="5"/>
        <v>0</v>
      </c>
    </row>
    <row r="46" spans="1:9" ht="15">
      <c r="A46" s="18"/>
      <c r="B46" s="22"/>
      <c r="C46" s="21"/>
      <c r="D46" s="20"/>
      <c r="E46" s="25">
        <f t="shared" si="2"/>
        <v>0</v>
      </c>
      <c r="F46" s="53">
        <f t="shared" si="3"/>
        <v>0</v>
      </c>
      <c r="G46" s="54" t="str">
        <f t="shared" si="4"/>
        <v>0</v>
      </c>
      <c r="H46" s="54"/>
      <c r="I46" s="23">
        <f t="shared" si="5"/>
        <v>0</v>
      </c>
    </row>
    <row r="47" spans="1:9" ht="15">
      <c r="A47" s="18"/>
      <c r="B47" s="22"/>
      <c r="C47" s="21"/>
      <c r="D47" s="20"/>
      <c r="E47" s="25">
        <f t="shared" si="2"/>
        <v>0</v>
      </c>
      <c r="F47" s="53">
        <f t="shared" si="3"/>
        <v>0</v>
      </c>
      <c r="G47" s="54" t="str">
        <f t="shared" si="4"/>
        <v>0</v>
      </c>
      <c r="H47" s="54"/>
      <c r="I47" s="23">
        <f t="shared" si="5"/>
        <v>0</v>
      </c>
    </row>
    <row r="48" spans="1:9" ht="15">
      <c r="A48" s="18"/>
      <c r="B48" s="22"/>
      <c r="C48" s="21"/>
      <c r="D48" s="20"/>
      <c r="E48" s="25">
        <f t="shared" si="2"/>
        <v>0</v>
      </c>
      <c r="F48" s="53">
        <f t="shared" si="3"/>
        <v>0</v>
      </c>
      <c r="G48" s="54" t="str">
        <f t="shared" si="4"/>
        <v>0</v>
      </c>
      <c r="H48" s="54"/>
      <c r="I48" s="23">
        <f t="shared" si="5"/>
        <v>0</v>
      </c>
    </row>
    <row r="49" spans="1:9" ht="15">
      <c r="A49" s="18"/>
      <c r="B49" s="22"/>
      <c r="C49" s="21"/>
      <c r="D49" s="20"/>
      <c r="E49" s="25">
        <f t="shared" si="2"/>
        <v>0</v>
      </c>
      <c r="F49" s="53">
        <f t="shared" si="3"/>
        <v>0</v>
      </c>
      <c r="G49" s="54" t="str">
        <f t="shared" si="4"/>
        <v>0</v>
      </c>
      <c r="H49" s="54"/>
      <c r="I49" s="23">
        <f t="shared" si="5"/>
        <v>0</v>
      </c>
    </row>
    <row r="50" spans="1:9" ht="15">
      <c r="A50" s="18"/>
      <c r="B50" s="22"/>
      <c r="C50" s="21"/>
      <c r="D50" s="20"/>
      <c r="E50" s="25">
        <f t="shared" si="2"/>
        <v>0</v>
      </c>
      <c r="F50" s="53">
        <f t="shared" si="3"/>
        <v>0</v>
      </c>
      <c r="G50" s="54" t="str">
        <f t="shared" si="4"/>
        <v>0</v>
      </c>
      <c r="H50" s="54"/>
      <c r="I50" s="23">
        <f t="shared" si="5"/>
        <v>0</v>
      </c>
    </row>
    <row r="51" spans="1:9" ht="15.75" thickBot="1">
      <c r="A51" s="41" t="s">
        <v>0</v>
      </c>
      <c r="B51" s="41"/>
      <c r="C51" s="41"/>
      <c r="D51" s="55"/>
      <c r="E51" s="55"/>
      <c r="F51" s="42"/>
      <c r="G51" s="42"/>
      <c r="H51" s="42"/>
      <c r="I51" s="43">
        <f>SUM(I44:I50)</f>
        <v>60</v>
      </c>
    </row>
    <row r="52" spans="1:9" ht="17.25" customHeight="1" thickTop="1">
      <c r="A52" s="48"/>
      <c r="B52" s="48"/>
      <c r="C52" s="48"/>
      <c r="D52" s="56"/>
      <c r="E52" s="56"/>
      <c r="F52" s="49"/>
      <c r="G52" s="49"/>
      <c r="H52" s="49"/>
      <c r="I52" s="50"/>
    </row>
    <row r="53" spans="1:9" ht="18" customHeight="1">
      <c r="A53" s="57"/>
      <c r="B53" s="57"/>
      <c r="C53" s="57"/>
      <c r="D53" s="58"/>
      <c r="E53" s="58"/>
      <c r="F53" s="50"/>
      <c r="G53" s="50"/>
      <c r="H53" s="50"/>
      <c r="I53" s="50"/>
    </row>
    <row r="54" spans="1:9" ht="15">
      <c r="A54" s="59" t="s">
        <v>53</v>
      </c>
      <c r="B54" s="60"/>
      <c r="C54" s="61"/>
      <c r="D54" s="62"/>
      <c r="E54" s="62"/>
      <c r="F54" s="63"/>
      <c r="G54" s="63"/>
      <c r="H54" s="63"/>
      <c r="I54" s="63"/>
    </row>
    <row r="55" spans="1:9" ht="15">
      <c r="A55" s="24"/>
      <c r="B55" s="24"/>
      <c r="C55" s="24"/>
      <c r="D55" s="25"/>
      <c r="E55" s="25"/>
      <c r="F55" s="25"/>
      <c r="G55" s="25"/>
      <c r="H55" s="25"/>
      <c r="I55" s="23"/>
    </row>
    <row r="56" spans="1:9" ht="15">
      <c r="A56" s="24" t="s">
        <v>54</v>
      </c>
      <c r="B56" s="24"/>
      <c r="C56" s="24"/>
      <c r="D56" s="25"/>
      <c r="E56" s="25"/>
      <c r="F56" s="25"/>
      <c r="G56" s="25"/>
      <c r="H56" s="25"/>
      <c r="I56" s="23">
        <v>840</v>
      </c>
    </row>
    <row r="57" spans="1:9" ht="15">
      <c r="A57" s="24" t="s">
        <v>5</v>
      </c>
      <c r="B57" s="24"/>
      <c r="C57" s="24"/>
      <c r="D57" s="25"/>
      <c r="E57" s="25"/>
      <c r="F57" s="25"/>
      <c r="G57" s="25"/>
      <c r="H57" s="25"/>
      <c r="I57" s="26">
        <f>H58+H59+H60</f>
        <v>798.5</v>
      </c>
    </row>
    <row r="58" spans="1:9" ht="15">
      <c r="A58" s="24" t="s">
        <v>55</v>
      </c>
      <c r="B58" s="27"/>
      <c r="C58" s="27"/>
      <c r="D58" s="25"/>
      <c r="E58" s="25"/>
      <c r="F58" s="25"/>
      <c r="G58" s="25"/>
      <c r="H58" s="23">
        <f>I27</f>
        <v>662.5</v>
      </c>
      <c r="I58" s="23"/>
    </row>
    <row r="59" spans="1:9" ht="15">
      <c r="A59" s="24" t="s">
        <v>56</v>
      </c>
      <c r="B59" s="24"/>
      <c r="C59" s="24"/>
      <c r="D59" s="25"/>
      <c r="E59" s="25"/>
      <c r="F59" s="25"/>
      <c r="G59" s="25"/>
      <c r="H59" s="23">
        <f>I40</f>
        <v>76</v>
      </c>
      <c r="I59" s="23"/>
    </row>
    <row r="60" spans="1:9" ht="15">
      <c r="A60" s="24" t="s">
        <v>57</v>
      </c>
      <c r="B60" s="24"/>
      <c r="C60" s="24"/>
      <c r="D60" s="25"/>
      <c r="E60" s="25"/>
      <c r="F60" s="25"/>
      <c r="G60" s="25"/>
      <c r="H60" s="28" t="str">
        <f>IF((I51)&gt;=100,"100",IF((I51)=80,"80",IF((I51)=60,"60",IF((I51)=40,"40",IF((I51)=20,"20","0")))))</f>
        <v>60</v>
      </c>
      <c r="I60" s="23"/>
    </row>
    <row r="61" spans="1:9" ht="15.75" thickBot="1">
      <c r="A61" s="29" t="s">
        <v>58</v>
      </c>
      <c r="B61" s="29"/>
      <c r="C61" s="29"/>
      <c r="D61" s="30"/>
      <c r="E61" s="30"/>
      <c r="F61" s="30"/>
      <c r="G61" s="30"/>
      <c r="H61" s="30"/>
      <c r="I61" s="30">
        <f>I56-I57</f>
        <v>41.5</v>
      </c>
    </row>
    <row r="62" spans="1:9" s="67" customFormat="1" ht="15.75" thickTop="1">
      <c r="A62" s="64"/>
      <c r="B62" s="64"/>
      <c r="C62" s="64"/>
      <c r="D62" s="65"/>
      <c r="E62" s="65"/>
      <c r="F62" s="65"/>
      <c r="G62" s="65"/>
      <c r="H62" s="65"/>
      <c r="I62" s="66"/>
    </row>
    <row r="63" spans="1:9" s="67" customFormat="1" ht="15">
      <c r="A63" s="64"/>
      <c r="B63" s="64"/>
      <c r="C63" s="64"/>
      <c r="D63" s="65"/>
      <c r="E63" s="65"/>
      <c r="F63" s="65"/>
      <c r="G63" s="65"/>
      <c r="H63" s="65"/>
      <c r="I63" s="66"/>
    </row>
    <row r="64" spans="1:9" s="67" customFormat="1" ht="15" hidden="1">
      <c r="A64" s="64"/>
      <c r="B64" s="64"/>
      <c r="C64" s="64"/>
      <c r="D64" s="65"/>
      <c r="E64" s="65"/>
      <c r="F64" s="65"/>
      <c r="G64" s="65"/>
      <c r="H64" s="65"/>
      <c r="I64" s="66"/>
    </row>
    <row r="65" spans="1:9" s="67" customFormat="1" ht="15" hidden="1">
      <c r="A65" s="72"/>
      <c r="B65" s="73"/>
      <c r="C65" s="64"/>
      <c r="D65" s="65"/>
      <c r="E65" s="65"/>
      <c r="F65" s="65"/>
      <c r="G65" s="65"/>
      <c r="H65" s="65"/>
      <c r="I65" s="66"/>
    </row>
    <row r="66" spans="1:9" s="67" customFormat="1" ht="15" hidden="1">
      <c r="A66" s="74"/>
      <c r="B66" s="73"/>
      <c r="C66" s="64"/>
      <c r="D66" s="65"/>
      <c r="E66" s="65"/>
      <c r="F66" s="65"/>
      <c r="G66" s="65"/>
      <c r="H66" s="65"/>
      <c r="I66" s="66"/>
    </row>
    <row r="67" spans="1:9" s="67" customFormat="1" ht="15" hidden="1">
      <c r="A67" s="74"/>
      <c r="B67" s="73"/>
      <c r="C67" s="64"/>
      <c r="D67" s="65"/>
      <c r="E67" s="65"/>
      <c r="F67" s="65"/>
      <c r="G67" s="65"/>
      <c r="H67" s="65"/>
      <c r="I67" s="66"/>
    </row>
    <row r="68" spans="1:9" s="67" customFormat="1" ht="15" hidden="1">
      <c r="A68" s="73"/>
      <c r="B68" s="73"/>
      <c r="C68" s="64"/>
      <c r="D68" s="65"/>
      <c r="E68" s="65"/>
      <c r="F68" s="65"/>
      <c r="G68" s="65"/>
      <c r="H68" s="65"/>
      <c r="I68" s="66"/>
    </row>
    <row r="69" spans="1:9" s="67" customFormat="1" ht="15" hidden="1">
      <c r="A69" s="73"/>
      <c r="B69" s="73"/>
      <c r="C69" s="64"/>
      <c r="D69" s="65"/>
      <c r="E69" s="65"/>
      <c r="F69" s="65"/>
      <c r="G69" s="65"/>
      <c r="H69" s="65"/>
      <c r="I69" s="66"/>
    </row>
    <row r="70" spans="1:9" s="67" customFormat="1" ht="15" hidden="1">
      <c r="A70" s="72" t="s">
        <v>59</v>
      </c>
      <c r="B70" s="73">
        <v>0</v>
      </c>
      <c r="C70" s="64"/>
      <c r="D70" s="65"/>
      <c r="E70" s="65"/>
      <c r="F70" s="65"/>
      <c r="G70" s="65"/>
      <c r="H70" s="65"/>
      <c r="I70" s="66"/>
    </row>
    <row r="71" spans="1:9" s="67" customFormat="1" ht="15" hidden="1">
      <c r="A71" s="74" t="s">
        <v>38</v>
      </c>
      <c r="B71" s="73">
        <v>25</v>
      </c>
      <c r="C71" s="64"/>
      <c r="D71" s="65"/>
      <c r="E71" s="65"/>
      <c r="F71" s="65"/>
      <c r="G71" s="65"/>
      <c r="H71" s="65"/>
      <c r="I71" s="66"/>
    </row>
    <row r="72" spans="1:9" s="67" customFormat="1" ht="15" hidden="1">
      <c r="A72" s="74" t="s">
        <v>39</v>
      </c>
      <c r="B72" s="73">
        <v>65</v>
      </c>
      <c r="C72" s="64"/>
      <c r="D72" s="65"/>
      <c r="E72" s="65"/>
      <c r="F72" s="65"/>
      <c r="G72" s="65"/>
      <c r="H72" s="65"/>
      <c r="I72" s="66"/>
    </row>
    <row r="73" spans="1:9" s="67" customFormat="1" ht="15" hidden="1">
      <c r="A73" s="64"/>
      <c r="B73" s="64"/>
      <c r="C73" s="64"/>
      <c r="D73" s="65"/>
      <c r="E73" s="65"/>
      <c r="F73" s="65"/>
      <c r="G73" s="65"/>
      <c r="H73" s="65"/>
      <c r="I73" s="66"/>
    </row>
    <row r="74" spans="1:9" s="67" customFormat="1" ht="15" hidden="1">
      <c r="A74" s="71"/>
      <c r="B74" s="64"/>
      <c r="C74" s="64"/>
      <c r="D74" s="65"/>
      <c r="E74" s="65"/>
      <c r="F74" s="65"/>
      <c r="G74" s="65"/>
      <c r="H74" s="65"/>
      <c r="I74" s="66"/>
    </row>
    <row r="75" spans="1:9" s="67" customFormat="1" ht="15" hidden="1">
      <c r="A75" s="24"/>
      <c r="B75" s="8"/>
      <c r="C75" s="75"/>
      <c r="D75" s="75"/>
      <c r="E75" s="75"/>
      <c r="F75" s="75"/>
      <c r="G75" s="75"/>
      <c r="H75" s="75"/>
      <c r="I75" s="66"/>
    </row>
    <row r="76" spans="1:9" s="67" customFormat="1" ht="15" hidden="1">
      <c r="A76" s="24"/>
      <c r="B76" s="8"/>
      <c r="C76" s="75"/>
      <c r="D76" s="75"/>
      <c r="E76" s="75"/>
      <c r="F76" s="75"/>
      <c r="G76" s="75"/>
      <c r="H76" s="75"/>
      <c r="I76" s="66"/>
    </row>
    <row r="77" spans="1:9" s="67" customFormat="1" ht="15" hidden="1">
      <c r="A77" s="71" t="s">
        <v>59</v>
      </c>
      <c r="B77" s="64"/>
      <c r="C77" s="64"/>
      <c r="D77" s="65"/>
      <c r="E77" s="65"/>
      <c r="F77" s="65"/>
      <c r="G77" s="65"/>
      <c r="H77" s="65"/>
      <c r="I77" s="66"/>
    </row>
    <row r="78" spans="1:9" s="67" customFormat="1" ht="15" hidden="1">
      <c r="A78" s="24" t="s">
        <v>61</v>
      </c>
      <c r="B78" s="8">
        <v>2.5</v>
      </c>
      <c r="C78" s="75" t="s">
        <v>63</v>
      </c>
      <c r="D78" s="75"/>
      <c r="E78" s="75"/>
      <c r="F78" s="75"/>
      <c r="G78" s="75"/>
      <c r="H78" s="75"/>
      <c r="I78" s="66"/>
    </row>
    <row r="79" spans="1:9" s="67" customFormat="1" ht="15" hidden="1">
      <c r="A79" s="24" t="s">
        <v>62</v>
      </c>
      <c r="B79" s="8">
        <v>4</v>
      </c>
      <c r="C79" s="75" t="s">
        <v>64</v>
      </c>
      <c r="D79" s="75"/>
      <c r="E79" s="75"/>
      <c r="F79" s="75"/>
      <c r="G79" s="75"/>
      <c r="H79" s="75"/>
      <c r="I79" s="66"/>
    </row>
    <row r="80" spans="1:9" s="67" customFormat="1" ht="15">
      <c r="A80" s="64"/>
      <c r="B80" s="64"/>
      <c r="C80" s="64"/>
      <c r="D80" s="65"/>
      <c r="E80" s="65"/>
      <c r="F80" s="65"/>
      <c r="G80" s="65"/>
      <c r="H80" s="65"/>
      <c r="I80" s="66"/>
    </row>
    <row r="81" spans="1:9" s="67" customFormat="1" ht="15">
      <c r="A81" s="68"/>
      <c r="B81" s="68"/>
      <c r="C81" s="68"/>
      <c r="D81" s="69"/>
      <c r="E81" s="69"/>
      <c r="F81" s="69"/>
      <c r="G81" s="69"/>
      <c r="H81" s="69"/>
      <c r="I81" s="70"/>
    </row>
  </sheetData>
  <sheetProtection password="8722" sheet="1"/>
  <mergeCells count="4">
    <mergeCell ref="C75:H75"/>
    <mergeCell ref="C76:H76"/>
    <mergeCell ref="C78:H78"/>
    <mergeCell ref="C79:H79"/>
  </mergeCells>
  <dataValidations count="3">
    <dataValidation type="list" showInputMessage="1" showErrorMessage="1" promptTitle="Vælg status for institutarbejdet" prompt="Er institutarbejdet kun i planlægningsfasen/under afvikling? Vælg Planlagt. &#10;&#10;Er institutarbejdet allerede udført? Vælg Fuldført" error="Du skal vælge enten Planlagt eller Fuldført" sqref="B23:B26 B31:B39 B44:B50 B10:B20">
      <formula1>$A$65:$A$67</formula1>
    </dataValidation>
    <dataValidation type="list" allowBlank="1" showInputMessage="1" showErrorMessage="1" promptTitle="Tillæg for nyt kursus" prompt="Instruktoropgaver, medundervisning m.v.: 25 timer pr. nyt kursus&#10;Selvstændige undervisningsopgaver: 65 timer pr. nyt kursus&#10;Ellers vælges der 0 timer" error="Du skal vælge enten 0, 25 eller 65" sqref="G10:G20">
      <formula1>$B$69:$B$72</formula1>
    </dataValidation>
    <dataValidation type="list" allowBlank="1" showInputMessage="1" showErrorMessage="1" promptTitle="Forberedelsesfaktor" prompt="Instruktoropgaver, medundervisning m.v.: 1½ time pr. katedertime (forberedelsesfaktor 2,5)&#10;&#10;Selvstændige undervisningsopgaver: 3 time pr. katedertime (forberedelsesfaktor 4)" error="Vælg enten 2,5 eller 4" sqref="F10:F21">
      <formula1>$B$77:$B$79</formula1>
    </dataValidation>
  </dataValidations>
  <printOptions/>
  <pageMargins left="0.7086614173228347" right="0.7086614173228347" top="0.3" bottom="0.18" header="0.22" footer="0.19"/>
  <pageSetup fitToHeight="6" horizontalDpi="600" verticalDpi="600" orientation="landscape" paperSize="9" scale="78" r:id="rId1"/>
  <rowBreaks count="1" manualBreakCount="1">
    <brk id="52" max="255" man="1"/>
  </rowBreaks>
</worksheet>
</file>

<file path=xl/worksheets/sheet2.xml><?xml version="1.0" encoding="utf-8"?>
<worksheet xmlns="http://schemas.openxmlformats.org/spreadsheetml/2006/main" xmlns:r="http://schemas.openxmlformats.org/officeDocument/2006/relationships">
  <dimension ref="A1:A41"/>
  <sheetViews>
    <sheetView zoomScalePageLayoutView="0" workbookViewId="0" topLeftCell="A13">
      <selection activeCell="A28" sqref="A28"/>
    </sheetView>
  </sheetViews>
  <sheetFormatPr defaultColWidth="9.140625" defaultRowHeight="15"/>
  <cols>
    <col min="1" max="1" width="108.57421875" style="2" customWidth="1"/>
  </cols>
  <sheetData>
    <row r="1" ht="18">
      <c r="A1" s="13" t="s">
        <v>28</v>
      </c>
    </row>
    <row r="2" ht="15">
      <c r="A2" s="3"/>
    </row>
    <row r="3" ht="15">
      <c r="A3" s="3"/>
    </row>
    <row r="4" ht="15.75">
      <c r="A4" s="10" t="s">
        <v>29</v>
      </c>
    </row>
    <row r="5" ht="15">
      <c r="A5" s="11"/>
    </row>
    <row r="6" ht="15">
      <c r="A6" s="3" t="s">
        <v>30</v>
      </c>
    </row>
    <row r="7" ht="15">
      <c r="A7" s="3"/>
    </row>
    <row r="8" ht="15">
      <c r="A8" s="4" t="s">
        <v>31</v>
      </c>
    </row>
    <row r="9" ht="15">
      <c r="A9" s="3"/>
    </row>
    <row r="10" ht="15">
      <c r="A10" s="15" t="s">
        <v>32</v>
      </c>
    </row>
    <row r="11" ht="63.75">
      <c r="A11" s="12" t="s">
        <v>33</v>
      </c>
    </row>
    <row r="12" ht="15">
      <c r="A12" s="3"/>
    </row>
    <row r="13" ht="38.25">
      <c r="A13" s="12" t="s">
        <v>34</v>
      </c>
    </row>
    <row r="14" ht="15">
      <c r="A14" s="3"/>
    </row>
    <row r="15" ht="63.75">
      <c r="A15" s="3" t="s">
        <v>36</v>
      </c>
    </row>
    <row r="16" ht="15">
      <c r="A16" s="12"/>
    </row>
    <row r="17" ht="15">
      <c r="A17" s="3"/>
    </row>
    <row r="18" ht="25.5">
      <c r="A18" s="3" t="s">
        <v>35</v>
      </c>
    </row>
    <row r="19" ht="21.75" customHeight="1">
      <c r="A19" s="16"/>
    </row>
    <row r="20" ht="21.75" customHeight="1">
      <c r="A20" s="7"/>
    </row>
    <row r="21" ht="15">
      <c r="A21" s="4" t="s">
        <v>37</v>
      </c>
    </row>
    <row r="22" ht="15">
      <c r="A22" s="3"/>
    </row>
    <row r="23" ht="15.75">
      <c r="A23" s="14" t="s">
        <v>18</v>
      </c>
    </row>
    <row r="24" ht="15">
      <c r="A24" s="3"/>
    </row>
    <row r="25" ht="15">
      <c r="A25" s="5" t="s">
        <v>8</v>
      </c>
    </row>
    <row r="26" ht="25.5">
      <c r="A26" s="3" t="s">
        <v>9</v>
      </c>
    </row>
    <row r="27" ht="15">
      <c r="A27" s="3"/>
    </row>
    <row r="28" ht="15">
      <c r="A28" s="5" t="s">
        <v>10</v>
      </c>
    </row>
    <row r="29" ht="25.5">
      <c r="A29" s="3" t="s">
        <v>11</v>
      </c>
    </row>
    <row r="30" ht="15">
      <c r="A30" s="3"/>
    </row>
    <row r="31" ht="15">
      <c r="A31" s="5" t="s">
        <v>12</v>
      </c>
    </row>
    <row r="32" ht="15">
      <c r="A32" s="3" t="s">
        <v>13</v>
      </c>
    </row>
    <row r="33" ht="15">
      <c r="A33" s="3"/>
    </row>
    <row r="34" ht="15">
      <c r="A34" s="5" t="s">
        <v>14</v>
      </c>
    </row>
    <row r="35" ht="38.25">
      <c r="A35" s="3" t="s">
        <v>15</v>
      </c>
    </row>
    <row r="36" ht="15">
      <c r="A36" s="3"/>
    </row>
    <row r="37" ht="15">
      <c r="A37" s="5" t="s">
        <v>2</v>
      </c>
    </row>
    <row r="38" ht="38.25">
      <c r="A38" s="3" t="s">
        <v>16</v>
      </c>
    </row>
    <row r="39" ht="15">
      <c r="A39" s="3"/>
    </row>
    <row r="40" ht="15">
      <c r="A40" s="5" t="s">
        <v>19</v>
      </c>
    </row>
    <row r="41" ht="25.5">
      <c r="A41" s="3" t="s">
        <v>17</v>
      </c>
    </row>
  </sheetData>
  <sheetProtection/>
  <printOptions/>
  <pageMargins left="0.7" right="0.7" top="0.75" bottom="0.75" header="0.3" footer="0.3"/>
  <pageSetup horizontalDpi="600" verticalDpi="600" orientation="portrait" r:id="rId1"/>
  <rowBreaks count="1" manualBreakCount="1">
    <brk id="3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Gade Jensen</dc:creator>
  <cp:keywords/>
  <dc:description/>
  <cp:lastModifiedBy>Bettina Holmbo Acthon</cp:lastModifiedBy>
  <cp:lastPrinted>2014-05-14T08:29:40Z</cp:lastPrinted>
  <dcterms:created xsi:type="dcterms:W3CDTF">2010-08-30T09:46:26Z</dcterms:created>
  <dcterms:modified xsi:type="dcterms:W3CDTF">2023-06-13T08:46:46Z</dcterms:modified>
  <cp:category/>
  <cp:version/>
  <cp:contentType/>
  <cp:contentStatus/>
</cp:coreProperties>
</file>