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U:\FAKULTET\Arbejde\- Slet-mappen\Web\"/>
    </mc:Choice>
  </mc:AlternateContent>
  <bookViews>
    <workbookView xWindow="0" yWindow="0" windowWidth="28800" windowHeight="11400"/>
  </bookViews>
  <sheets>
    <sheet name="Orlovsberegner" sheetId="9" r:id="rId1"/>
    <sheet name="Vejledning" sheetId="7" r:id="rId2"/>
    <sheet name="Dim" sheetId="2" state="hidden" r:id="rId3"/>
  </sheets>
  <calcPr calcId="162913"/>
</workbook>
</file>

<file path=xl/calcChain.xml><?xml version="1.0" encoding="utf-8"?>
<calcChain xmlns="http://schemas.openxmlformats.org/spreadsheetml/2006/main">
  <c r="T8" i="9" l="1"/>
  <c r="T18" i="9" l="1"/>
  <c r="V35" i="9" l="1"/>
  <c r="V18" i="9"/>
  <c r="G19" i="9" l="1"/>
  <c r="G36" i="9" l="1"/>
  <c r="L43" i="9"/>
  <c r="L42" i="9"/>
  <c r="L41" i="9"/>
  <c r="L40" i="9"/>
  <c r="L39" i="9"/>
  <c r="L38" i="9"/>
  <c r="L23" i="9"/>
  <c r="N35" i="9" l="1"/>
  <c r="M35" i="9"/>
  <c r="N34" i="9"/>
  <c r="M34" i="9"/>
  <c r="N18" i="9"/>
  <c r="M18" i="9"/>
  <c r="N17" i="9"/>
  <c r="M17" i="9"/>
  <c r="L36" i="9"/>
  <c r="L35" i="9"/>
  <c r="L34" i="9"/>
  <c r="L26" i="9"/>
  <c r="L25" i="9"/>
  <c r="L24" i="9"/>
  <c r="L22" i="9"/>
  <c r="L19" i="9"/>
  <c r="L18" i="9"/>
  <c r="L21" i="9"/>
  <c r="L17" i="9"/>
  <c r="AG43" i="9" l="1"/>
  <c r="AG42" i="9"/>
  <c r="AG41" i="9"/>
  <c r="AG40" i="9"/>
  <c r="AG39" i="9"/>
  <c r="AG38" i="9"/>
  <c r="AC43" i="9"/>
  <c r="Y43" i="9"/>
  <c r="AC42" i="9"/>
  <c r="AB43" i="9" s="1"/>
  <c r="G43" i="9" s="1"/>
  <c r="AD43" i="9" s="1"/>
  <c r="Y42" i="9"/>
  <c r="AC41" i="9"/>
  <c r="AB42" i="9" s="1"/>
  <c r="G42" i="9" s="1"/>
  <c r="AD42" i="9" s="1"/>
  <c r="AB41" i="9"/>
  <c r="AE41" i="9" s="1"/>
  <c r="Y41" i="9"/>
  <c r="AC40" i="9"/>
  <c r="Y40" i="9"/>
  <c r="AC39" i="9"/>
  <c r="AB40" i="9" s="1"/>
  <c r="Y39" i="9"/>
  <c r="AC38" i="9"/>
  <c r="AB39" i="9" s="1"/>
  <c r="G39" i="9" s="1"/>
  <c r="AD39" i="9" s="1"/>
  <c r="AB38" i="9"/>
  <c r="AD38" i="9" s="1"/>
  <c r="Y38" i="9"/>
  <c r="AC36" i="9"/>
  <c r="Y36" i="9"/>
  <c r="AC35" i="9"/>
  <c r="Y35" i="9"/>
  <c r="AC34" i="9"/>
  <c r="AB35" i="9" s="1"/>
  <c r="AB34" i="9"/>
  <c r="AD34" i="9" s="1"/>
  <c r="Y34" i="9"/>
  <c r="AB21" i="9"/>
  <c r="AG26" i="9"/>
  <c r="AG25" i="9"/>
  <c r="AG24" i="9"/>
  <c r="AG22" i="9"/>
  <c r="AE21" i="9"/>
  <c r="AD21" i="9"/>
  <c r="AF21" i="9" s="1"/>
  <c r="AG21" i="9" s="1"/>
  <c r="AC26" i="9"/>
  <c r="Y26" i="9"/>
  <c r="AC25" i="9"/>
  <c r="AB26" i="9" s="1"/>
  <c r="Y25" i="9"/>
  <c r="AC24" i="9"/>
  <c r="AB25" i="9" s="1"/>
  <c r="G25" i="9" s="1"/>
  <c r="AD25" i="9" s="1"/>
  <c r="AB24" i="9"/>
  <c r="G24" i="9" s="1"/>
  <c r="AD24" i="9" s="1"/>
  <c r="Y24" i="9"/>
  <c r="AE23" i="9"/>
  <c r="AC23" i="9"/>
  <c r="AB23" i="9"/>
  <c r="Y23" i="9"/>
  <c r="AG23" i="9"/>
  <c r="G23" i="9"/>
  <c r="AD23" i="9" s="1"/>
  <c r="AC22" i="9"/>
  <c r="Y22" i="9"/>
  <c r="AC21" i="9"/>
  <c r="AB22" i="9" s="1"/>
  <c r="Y21" i="9"/>
  <c r="AC19" i="9"/>
  <c r="Y19" i="9"/>
  <c r="AC18" i="9"/>
  <c r="AB19" i="9" s="1"/>
  <c r="Y18" i="9"/>
  <c r="AC17" i="9"/>
  <c r="AB18" i="9" s="1"/>
  <c r="AB17" i="9"/>
  <c r="AD17" i="9" s="1"/>
  <c r="Y17" i="9"/>
  <c r="Z12" i="9"/>
  <c r="Y12" i="9"/>
  <c r="Y9" i="9"/>
  <c r="Z2" i="9"/>
  <c r="U2" i="9" s="1"/>
  <c r="G35" i="9" l="1"/>
  <c r="AD35" i="9" s="1"/>
  <c r="G18" i="9"/>
  <c r="AD18" i="9" s="1"/>
  <c r="G40" i="9"/>
  <c r="AD40" i="9" s="1"/>
  <c r="AF40" i="9" s="1"/>
  <c r="AE40" i="9"/>
  <c r="AE35" i="9"/>
  <c r="AF42" i="9"/>
  <c r="AE43" i="9"/>
  <c r="AF43" i="9" s="1"/>
  <c r="AE34" i="9"/>
  <c r="AF34" i="9" s="1"/>
  <c r="AG34" i="9" s="1"/>
  <c r="AB36" i="9"/>
  <c r="AE39" i="9"/>
  <c r="AF39" i="9" s="1"/>
  <c r="AE38" i="9"/>
  <c r="AF38" i="9" s="1"/>
  <c r="AE42" i="9"/>
  <c r="G41" i="9"/>
  <c r="AD41" i="9" s="1"/>
  <c r="AF41" i="9" s="1"/>
  <c r="G26" i="9"/>
  <c r="AD26" i="9" s="1"/>
  <c r="AE26" i="9"/>
  <c r="AF23" i="9"/>
  <c r="AF26" i="9"/>
  <c r="G22" i="9"/>
  <c r="AD22" i="9" s="1"/>
  <c r="AF22" i="9" s="1"/>
  <c r="AE22" i="9"/>
  <c r="AE25" i="9"/>
  <c r="AF25" i="9" s="1"/>
  <c r="AE24" i="9"/>
  <c r="AF24" i="9" s="1"/>
  <c r="AE19" i="9"/>
  <c r="AD19" i="9"/>
  <c r="AE18" i="9"/>
  <c r="AE17" i="9"/>
  <c r="AF17" i="9" s="1"/>
  <c r="AG17" i="9" s="1"/>
  <c r="AF35" i="9" l="1"/>
  <c r="AG35" i="9" s="1"/>
  <c r="AF18" i="9"/>
  <c r="AG18" i="9" s="1"/>
  <c r="N41" i="9"/>
  <c r="M41" i="9"/>
  <c r="M43" i="9"/>
  <c r="N43" i="9"/>
  <c r="N40" i="9"/>
  <c r="M40" i="9"/>
  <c r="N38" i="9"/>
  <c r="M38" i="9"/>
  <c r="M39" i="9"/>
  <c r="N39" i="9"/>
  <c r="N42" i="9"/>
  <c r="M42" i="9"/>
  <c r="AD36" i="9"/>
  <c r="AE36" i="9"/>
  <c r="AF19" i="9"/>
  <c r="M26" i="9"/>
  <c r="N26" i="9"/>
  <c r="M22" i="9"/>
  <c r="N22" i="9"/>
  <c r="M21" i="9"/>
  <c r="N21" i="9"/>
  <c r="M24" i="9"/>
  <c r="N24" i="9"/>
  <c r="N25" i="9"/>
  <c r="M25" i="9"/>
  <c r="N23" i="9"/>
  <c r="M23" i="9"/>
  <c r="AG19" i="9" l="1"/>
  <c r="T33" i="9"/>
  <c r="T7" i="9" s="1"/>
  <c r="AF36" i="9"/>
  <c r="AG36" i="9" s="1"/>
  <c r="V33" i="9"/>
  <c r="V7" i="9" s="1"/>
  <c r="V16" i="9"/>
  <c r="V6" i="9" s="1"/>
  <c r="T16" i="9"/>
  <c r="T6" i="9" s="1"/>
  <c r="N19" i="9" l="1"/>
  <c r="M19" i="9"/>
  <c r="N36" i="9"/>
  <c r="M36" i="9"/>
  <c r="V8" i="9"/>
  <c r="V14" i="9"/>
  <c r="V31" i="9"/>
  <c r="T14" i="9" l="1"/>
  <c r="T31" i="9"/>
  <c r="T35" i="9"/>
</calcChain>
</file>

<file path=xl/comments1.xml><?xml version="1.0" encoding="utf-8"?>
<comments xmlns="http://schemas.openxmlformats.org/spreadsheetml/2006/main">
  <authors>
    <author>Peder Damgaard</author>
  </authors>
  <commentList>
    <comment ref="Q1" authorId="0" shapeId="0">
      <text>
        <r>
          <rPr>
            <sz val="8"/>
            <color indexed="81"/>
            <rFont val="Tahoma"/>
            <family val="2"/>
          </rPr>
          <t xml:space="preserve">Beregner en "Til dato" ud fra en "Fra dato" og et antal uger og/eller antal dage.
Bemærk:
Der regnes fra og med "Dato fra". Dvs. hvis man taster "Dato fra" 01-01-2010 og 1 dag bliver "Dato til" også 01-01-2010.
Bemærk:
Der kan bruges både negative og positive antal uger og dage. Dvs. man kan regne både frem og tilbage i tid.
Bemærk:
Man kan godt indtaste et antal dage større end 6. Dvs. man behøver fx ikke opdele  30 dage i "4 uger og 2 dage", men angive 60 dage.
</t>
        </r>
        <r>
          <rPr>
            <b/>
            <sz val="8"/>
            <color indexed="81"/>
            <rFont val="Tahoma"/>
            <family val="2"/>
          </rPr>
          <t xml:space="preserve">(Udskrives ikke)
</t>
        </r>
      </text>
    </comment>
  </commentList>
</comments>
</file>

<file path=xl/sharedStrings.xml><?xml version="1.0" encoding="utf-8"?>
<sst xmlns="http://schemas.openxmlformats.org/spreadsheetml/2006/main" count="141" uniqueCount="89">
  <si>
    <t>Sidekommentar</t>
  </si>
  <si>
    <t>Graviditetsorlov</t>
  </si>
  <si>
    <t>Barselsorlov</t>
  </si>
  <si>
    <t>Forældreorlov m. løn</t>
  </si>
  <si>
    <t>Forældreorlov u. løn</t>
  </si>
  <si>
    <t>Delvis genoptagelse</t>
  </si>
  <si>
    <t>Andet</t>
  </si>
  <si>
    <t>Periodetype</t>
  </si>
  <si>
    <t>Stipendietype</t>
  </si>
  <si>
    <t>Uger</t>
  </si>
  <si>
    <t>Dage</t>
  </si>
  <si>
    <t>Orlovslængde</t>
  </si>
  <si>
    <t>Fra</t>
  </si>
  <si>
    <t>Til</t>
  </si>
  <si>
    <t>Gyldig fra</t>
  </si>
  <si>
    <t>Gyldig til</t>
  </si>
  <si>
    <t>Vis række</t>
  </si>
  <si>
    <t>Beregn orlov</t>
  </si>
  <si>
    <t>Fra Dato</t>
  </si>
  <si>
    <t>Til Dato</t>
  </si>
  <si>
    <t>Orlovsdage</t>
  </si>
  <si>
    <t>Indskrivningsperiode</t>
  </si>
  <si>
    <t>3+5 / 4+4</t>
  </si>
  <si>
    <t>5+3</t>
  </si>
  <si>
    <t xml:space="preserve">Antal mdr. </t>
  </si>
  <si>
    <t>Kval.eksamen ligger før slutdato</t>
  </si>
  <si>
    <t>Kvalifikationseksamen</t>
  </si>
  <si>
    <t>Periode</t>
  </si>
  <si>
    <t>dd-mm-åååå</t>
  </si>
  <si>
    <t>Beregn</t>
  </si>
  <si>
    <t>Vis afsnit</t>
  </si>
  <si>
    <t>uge(r)</t>
  </si>
  <si>
    <t>dag(e)</t>
  </si>
  <si>
    <t>Type</t>
  </si>
  <si>
    <t>Dato fra</t>
  </si>
  <si>
    <t>Antal uger</t>
  </si>
  <si>
    <t>Antal dage</t>
  </si>
  <si>
    <t>Dato til</t>
  </si>
  <si>
    <r>
      <t xml:space="preserve">(Specificer </t>
    </r>
    <r>
      <rPr>
        <i/>
        <sz val="10"/>
        <color theme="1"/>
        <rFont val="Calibri"/>
        <family val="2"/>
        <scheme val="minor"/>
      </rPr>
      <t>"Andet")</t>
    </r>
  </si>
  <si>
    <t>Vis beregning</t>
  </si>
  <si>
    <t>Periode-regner</t>
  </si>
  <si>
    <t>Perioderegner</t>
  </si>
  <si>
    <t>Graviditetsbetinget sygdom</t>
  </si>
  <si>
    <t>Fædreorlov</t>
  </si>
  <si>
    <t>Deltid</t>
  </si>
  <si>
    <t>Videreuddannelsesforløb, HE</t>
  </si>
  <si>
    <t>Sygdom</t>
  </si>
  <si>
    <t xml:space="preserve"> Timer/ugen</t>
  </si>
  <si>
    <t>Arb.timer pr. uge</t>
  </si>
  <si>
    <t>Orlovstimer pr. uge</t>
  </si>
  <si>
    <t>Beregning af orlovsforløb for begge forældre</t>
  </si>
  <si>
    <t>Orlovsforløb - mor</t>
  </si>
  <si>
    <t>Orlovsforløb - far</t>
  </si>
  <si>
    <t>Orlovslængde - mor</t>
  </si>
  <si>
    <t>Orlovslængde - far</t>
  </si>
  <si>
    <t>Arb.timer - mor:</t>
  </si>
  <si>
    <t>Arb.timer - far:</t>
  </si>
  <si>
    <r>
      <rPr>
        <b/>
        <i/>
        <sz val="11"/>
        <rFont val="Calibri"/>
        <family val="2"/>
        <scheme val="minor"/>
      </rPr>
      <t>Mor:</t>
    </r>
    <r>
      <rPr>
        <i/>
        <sz val="11"/>
        <rFont val="Calibri"/>
        <family val="2"/>
        <scheme val="minor"/>
      </rPr>
      <t xml:space="preserve"> Fødselsdatoen er sidste dag i graviditetsorloven. Dvs. at dagen efter fødslen er 1. dage i barselsorloven.</t>
    </r>
  </si>
  <si>
    <r>
      <rPr>
        <b/>
        <i/>
        <sz val="11"/>
        <rFont val="Calibri"/>
        <family val="2"/>
        <scheme val="minor"/>
      </rPr>
      <t xml:space="preserve">Far: </t>
    </r>
    <r>
      <rPr>
        <i/>
        <sz val="11"/>
        <rFont val="Calibri"/>
        <family val="2"/>
        <scheme val="minor"/>
      </rPr>
      <t>Fædreorloven regnes fra dagen efter fødslen.</t>
    </r>
  </si>
  <si>
    <t>Indtast de ugentlig arbejdstimer (37 timer/ugen = fuld tid)</t>
  </si>
  <si>
    <t>Mor:</t>
  </si>
  <si>
    <t>6 ugers graviditetsorlov med løn før forventet fødsel</t>
  </si>
  <si>
    <t>14 ugers barselsorlov med løn</t>
  </si>
  <si>
    <t>6 ugers forældreorlov med løn, moderen (hendes egne uger – kan ikke deles)</t>
  </si>
  <si>
    <t>6 ugers forældreorlov med løn, fælles (kan deles mellem jer eller tages af den ene forældre)</t>
  </si>
  <si>
    <t>X ugers forældreorlov med barselsdagpenge (afhænger af antal uger med løn)</t>
  </si>
  <si>
    <t>Far:</t>
  </si>
  <si>
    <t>2 ugers fædreorlov med løn</t>
  </si>
  <si>
    <t>7 ugers forældreorlov med løn, faderen (dine egne uger – kan ikke deles)</t>
  </si>
  <si>
    <t>Barselsregler</t>
  </si>
  <si>
    <t>Nedenstående regler gælder, hvis begge forældre er omfattet af de statslige barselsregler.</t>
  </si>
  <si>
    <t>Hvis mor tager sine egne 6 ugers forældreorlov samt de 6 fælles uger, og far tager sine egne 7 ugers forældreorlov, så har I 13 ugers forældreorlov tilbage på dagpenge (dvs. 32 uger minus 6+6+7 uger = 13 uger). I får kun løn/barselsdagpenge for 32 ugers forældreorlov i alt til deling (mors 6 ugers graviditetsorlov og 14 ugers barselsorlov samt fars 2 ugers fædreorlov tæller ikke med i de 32 ugers forældreorlov).</t>
  </si>
  <si>
    <t>De 32 uger kan dog strækkes til hhv. 40 og 46 uger - se reglerne på hjemmesiden.</t>
  </si>
  <si>
    <r>
      <rPr>
        <b/>
        <u/>
        <sz val="11"/>
        <rFont val="Calibri"/>
        <family val="2"/>
        <scheme val="minor"/>
      </rPr>
      <t>Skemaerne finder du her</t>
    </r>
    <r>
      <rPr>
        <u/>
        <sz val="11"/>
        <rFont val="Calibri"/>
        <family val="2"/>
        <scheme val="minor"/>
      </rPr>
      <t xml:space="preserve">: http://phd.arts.au.dk/rules-and-forms/formsandtemplates/ </t>
    </r>
  </si>
  <si>
    <r>
      <rPr>
        <b/>
        <u/>
        <sz val="11"/>
        <rFont val="Calibri"/>
        <family val="2"/>
        <scheme val="minor"/>
      </rPr>
      <t>Reglerne og frister finder du her</t>
    </r>
    <r>
      <rPr>
        <u/>
        <sz val="11"/>
        <rFont val="Calibri"/>
        <family val="2"/>
        <scheme val="minor"/>
      </rPr>
      <t xml:space="preserve">: http://phd.arts.au.dk/rules-and-forms/parentalleave/ </t>
    </r>
  </si>
  <si>
    <t>Graviditetsorlov ( 6 uger før fødslen) og barselsorlov (14 uger efter fødslen)</t>
  </si>
  <si>
    <t>Forældreorlov (max 32 i alt fordelt mellem mor og far)</t>
  </si>
  <si>
    <t>Graviditetsorlov og barselsorlov</t>
  </si>
  <si>
    <t>Forældreorlov</t>
  </si>
  <si>
    <t>I alt</t>
  </si>
  <si>
    <t>Samlet orlovslængde</t>
  </si>
  <si>
    <t>Fædreorlov (2 uger)</t>
  </si>
  <si>
    <t>Forældreorlov i alt</t>
  </si>
  <si>
    <t>Mor</t>
  </si>
  <si>
    <t>Far</t>
  </si>
  <si>
    <t>Hvis den anden forældre er privatansat eller kommunalt ansat, kan du som startsansat afholde alle 6 fælles uger.</t>
  </si>
  <si>
    <t>De fælles uger:</t>
  </si>
  <si>
    <t>Hvis begge forældre er ansat i staten, kan de 6 fælles uger enten afholdes fuldt af mor eller far, eller de kan deles mellem jer.</t>
  </si>
  <si>
    <r>
      <t xml:space="preserve">Er der </t>
    </r>
    <r>
      <rPr>
        <i/>
        <u/>
        <sz val="11"/>
        <color theme="4" tint="-0.249977111117893"/>
        <rFont val="Calibri"/>
        <family val="2"/>
        <scheme val="minor"/>
      </rPr>
      <t>pause</t>
    </r>
    <r>
      <rPr>
        <i/>
        <sz val="11"/>
        <color theme="4" tint="-0.249977111117893"/>
        <rFont val="Calibri"/>
        <family val="2"/>
        <scheme val="minor"/>
      </rPr>
      <t xml:space="preserve"> i en orlov pga. </t>
    </r>
    <r>
      <rPr>
        <i/>
        <u/>
        <sz val="11"/>
        <color theme="4" tint="-0.249977111117893"/>
        <rFont val="Calibri"/>
        <family val="2"/>
        <scheme val="minor"/>
      </rPr>
      <t>genoptagelse af arbejdet på fuld tid eller ferie</t>
    </r>
    <r>
      <rPr>
        <i/>
        <sz val="11"/>
        <color theme="4" tint="-0.249977111117893"/>
        <rFont val="Calibri"/>
        <family val="2"/>
        <scheme val="minor"/>
      </rPr>
      <t xml:space="preserve">, så vælg "Fuld genoptagelse i en periode" eller "Ferie" og sæt "Arb.timer pr. uge" til </t>
    </r>
    <r>
      <rPr>
        <i/>
        <u/>
        <sz val="11"/>
        <color theme="4" tint="-0.249977111117893"/>
        <rFont val="Calibri"/>
        <family val="2"/>
        <scheme val="minor"/>
      </rPr>
      <t>37</t>
    </r>
    <r>
      <rPr>
        <i/>
        <sz val="11"/>
        <color theme="4" tint="-0.249977111117893"/>
        <rFont val="Calibri"/>
        <family val="2"/>
        <scheme val="minor"/>
      </rPr>
      <t xml:space="preserve"> (medmindre den normale ugentlige arbejdstid er mindre end 37 timer). Hvis arbejdstimerne ikke ændres, vil orlovspausen tælle med som forældreorlov, hvilket giver et forkert resultat i den samlede beregning.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</si>
</sst>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u/>
      <sz val="11"/>
      <name val="Calibri"/>
      <family val="2"/>
      <scheme val="minor"/>
    </font>
    <font>
      <b/>
      <sz val="12"/>
      <name val="Calibri"/>
      <family val="2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theme="0" tint="-0.249977111117893"/>
      </top>
      <bottom/>
      <diagonal/>
    </border>
    <border>
      <left style="hair">
        <color theme="0" tint="-4.9989318521683403E-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hair">
        <color theme="0" tint="-4.9989318521683403E-2"/>
      </right>
      <top style="thin">
        <color theme="0" tint="-0.249977111117893"/>
      </top>
      <bottom/>
      <diagonal/>
    </border>
    <border>
      <left style="thin">
        <color indexed="64"/>
      </left>
      <right style="hair">
        <color theme="0" tint="-4.9989318521683403E-2"/>
      </right>
      <top style="thin">
        <color theme="0" tint="-0.249977111117893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theme="0" tint="-0.249977111117893"/>
      </top>
      <bottom style="thin">
        <color indexed="64"/>
      </bottom>
      <diagonal/>
    </border>
    <border>
      <left style="hair">
        <color theme="0" tint="-4.9989318521683403E-2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hair">
        <color theme="0" tint="-4.9989318521683403E-2"/>
      </right>
      <top style="thin">
        <color indexed="64"/>
      </top>
      <bottom/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/>
      <diagonal/>
    </border>
    <border>
      <left style="hair">
        <color theme="0" tint="-4.9989318521683403E-2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4" fontId="0" fillId="3" borderId="20" xfId="0" applyNumberFormat="1" applyFill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right"/>
      <protection hidden="1"/>
    </xf>
    <xf numFmtId="3" fontId="0" fillId="0" borderId="4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3" fontId="0" fillId="0" borderId="23" xfId="0" applyNumberFormat="1" applyBorder="1" applyAlignment="1" applyProtection="1">
      <alignment horizontal="right"/>
      <protection hidden="1"/>
    </xf>
    <xf numFmtId="164" fontId="5" fillId="5" borderId="17" xfId="0" applyNumberFormat="1" applyFont="1" applyFill="1" applyBorder="1" applyAlignment="1" applyProtection="1">
      <alignment horizontal="right"/>
      <protection locked="0"/>
    </xf>
    <xf numFmtId="0" fontId="5" fillId="5" borderId="30" xfId="0" applyFont="1" applyFill="1" applyBorder="1" applyAlignment="1" applyProtection="1">
      <alignment horizontal="right"/>
      <protection locked="0"/>
    </xf>
    <xf numFmtId="0" fontId="5" fillId="5" borderId="19" xfId="0" applyFont="1" applyFill="1" applyBorder="1" applyAlignment="1" applyProtection="1">
      <alignment horizontal="right"/>
      <protection locked="0"/>
    </xf>
    <xf numFmtId="4" fontId="0" fillId="3" borderId="40" xfId="0" applyNumberFormat="1" applyFill="1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right"/>
      <protection hidden="1"/>
    </xf>
    <xf numFmtId="3" fontId="0" fillId="0" borderId="37" xfId="0" applyNumberFormat="1" applyBorder="1" applyAlignment="1" applyProtection="1">
      <alignment horizontal="right"/>
      <protection hidden="1"/>
    </xf>
    <xf numFmtId="164" fontId="5" fillId="4" borderId="31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Protection="1"/>
    <xf numFmtId="0" fontId="5" fillId="4" borderId="25" xfId="0" applyFont="1" applyFill="1" applyBorder="1" applyAlignment="1" applyProtection="1">
      <alignment horizontal="right"/>
    </xf>
    <xf numFmtId="0" fontId="5" fillId="4" borderId="26" xfId="0" applyFont="1" applyFill="1" applyBorder="1" applyAlignment="1" applyProtection="1">
      <alignment horizontal="right"/>
    </xf>
    <xf numFmtId="0" fontId="5" fillId="4" borderId="27" xfId="0" applyFont="1" applyFill="1" applyBorder="1" applyAlignment="1" applyProtection="1">
      <alignment horizontal="right"/>
    </xf>
    <xf numFmtId="0" fontId="5" fillId="4" borderId="28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18" xfId="0" applyBorder="1" applyProtection="1"/>
    <xf numFmtId="0" fontId="0" fillId="0" borderId="7" xfId="0" applyBorder="1" applyProtection="1"/>
    <xf numFmtId="0" fontId="0" fillId="0" borderId="16" xfId="0" applyBorder="1" applyProtection="1"/>
    <xf numFmtId="0" fontId="0" fillId="0" borderId="15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12" xfId="0" applyBorder="1" applyProtection="1"/>
    <xf numFmtId="0" fontId="1" fillId="6" borderId="1" xfId="0" applyFont="1" applyFill="1" applyBorder="1" applyProtection="1"/>
    <xf numFmtId="0" fontId="0" fillId="6" borderId="1" xfId="0" applyFill="1" applyBorder="1" applyProtection="1"/>
    <xf numFmtId="0" fontId="0" fillId="0" borderId="1" xfId="0" applyBorder="1" applyProtection="1"/>
    <xf numFmtId="0" fontId="1" fillId="6" borderId="10" xfId="0" applyFont="1" applyFill="1" applyBorder="1" applyProtection="1"/>
    <xf numFmtId="0" fontId="0" fillId="6" borderId="11" xfId="0" applyFill="1" applyBorder="1" applyProtection="1"/>
    <xf numFmtId="0" fontId="0" fillId="6" borderId="12" xfId="0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5" xfId="0" applyBorder="1" applyProtection="1"/>
    <xf numFmtId="14" fontId="0" fillId="0" borderId="0" xfId="0" applyNumberFormat="1" applyBorder="1" applyProtection="1"/>
    <xf numFmtId="0" fontId="0" fillId="0" borderId="6" xfId="0" applyBorder="1" applyProtection="1"/>
    <xf numFmtId="4" fontId="0" fillId="3" borderId="47" xfId="0" applyNumberFormat="1" applyFill="1" applyBorder="1" applyAlignment="1" applyProtection="1">
      <alignment horizontal="center"/>
      <protection hidden="1"/>
    </xf>
    <xf numFmtId="4" fontId="0" fillId="3" borderId="20" xfId="0" applyNumberFormat="1" applyFill="1" applyBorder="1" applyAlignment="1" applyProtection="1">
      <alignment horizontal="center"/>
      <protection hidden="1"/>
    </xf>
    <xf numFmtId="4" fontId="0" fillId="3" borderId="40" xfId="0" applyNumberFormat="1" applyFill="1" applyBorder="1" applyAlignment="1" applyProtection="1">
      <alignment horizontal="center"/>
      <protection hidden="1"/>
    </xf>
    <xf numFmtId="0" fontId="10" fillId="0" borderId="0" xfId="0" applyFont="1" applyProtection="1"/>
    <xf numFmtId="0" fontId="0" fillId="0" borderId="12" xfId="0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hidden="1"/>
    </xf>
    <xf numFmtId="0" fontId="12" fillId="0" borderId="0" xfId="0" applyFont="1" applyProtection="1"/>
    <xf numFmtId="0" fontId="0" fillId="0" borderId="11" xfId="0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9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4" fontId="0" fillId="3" borderId="47" xfId="0" applyNumberFormat="1" applyFill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right"/>
      <protection hidden="1"/>
    </xf>
    <xf numFmtId="3" fontId="0" fillId="0" borderId="36" xfId="0" applyNumberFormat="1" applyBorder="1" applyAlignment="1" applyProtection="1">
      <alignment horizontal="right"/>
      <protection hidden="1"/>
    </xf>
    <xf numFmtId="0" fontId="0" fillId="0" borderId="15" xfId="0" applyBorder="1"/>
    <xf numFmtId="0" fontId="1" fillId="0" borderId="11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4" fontId="0" fillId="3" borderId="52" xfId="0" applyNumberFormat="1" applyFill="1" applyBorder="1" applyAlignment="1" applyProtection="1">
      <alignment horizontal="center"/>
      <protection locked="0"/>
    </xf>
    <xf numFmtId="4" fontId="0" fillId="3" borderId="53" xfId="0" applyNumberFormat="1" applyFill="1" applyBorder="1" applyAlignment="1" applyProtection="1">
      <alignment horizontal="center"/>
      <protection locked="0"/>
    </xf>
    <xf numFmtId="4" fontId="0" fillId="3" borderId="32" xfId="0" applyNumberFormat="1" applyFill="1" applyBorder="1" applyAlignment="1" applyProtection="1">
      <alignment horizontal="center"/>
      <protection locked="0"/>
    </xf>
    <xf numFmtId="4" fontId="0" fillId="3" borderId="5" xfId="0" applyNumberFormat="1" applyFill="1" applyBorder="1" applyAlignment="1" applyProtection="1">
      <alignment horizontal="center"/>
      <protection locked="0"/>
    </xf>
    <xf numFmtId="4" fontId="0" fillId="3" borderId="13" xfId="0" applyNumberFormat="1" applyFill="1" applyBorder="1" applyAlignment="1" applyProtection="1">
      <alignment horizontal="center"/>
      <protection hidden="1"/>
    </xf>
    <xf numFmtId="4" fontId="0" fillId="3" borderId="14" xfId="0" applyNumberFormat="1" applyFill="1" applyBorder="1" applyAlignment="1" applyProtection="1">
      <alignment horizontal="center"/>
      <protection hidden="1"/>
    </xf>
    <xf numFmtId="4" fontId="0" fillId="3" borderId="54" xfId="0" applyNumberFormat="1" applyFill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right"/>
      <protection hidden="1"/>
    </xf>
    <xf numFmtId="0" fontId="19" fillId="0" borderId="0" xfId="0" applyFont="1" applyAlignment="1" applyProtection="1">
      <alignment horizontal="left" vertical="top" wrapText="1"/>
    </xf>
    <xf numFmtId="0" fontId="0" fillId="0" borderId="43" xfId="0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Border="1" applyAlignment="1" applyProtection="1">
      <alignment horizontal="left" indent="1"/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0" fontId="2" fillId="0" borderId="23" xfId="0" applyFont="1" applyFill="1" applyBorder="1" applyAlignment="1" applyProtection="1">
      <alignment horizontal="left"/>
      <protection locked="0"/>
    </xf>
    <xf numFmtId="14" fontId="0" fillId="0" borderId="21" xfId="0" applyNumberFormat="1" applyBorder="1" applyAlignment="1" applyProtection="1">
      <alignment horizontal="center"/>
      <protection hidden="1"/>
    </xf>
    <xf numFmtId="14" fontId="0" fillId="0" borderId="22" xfId="0" applyNumberFormat="1" applyBorder="1" applyAlignment="1" applyProtection="1">
      <alignment horizontal="center"/>
      <protection hidden="1"/>
    </xf>
    <xf numFmtId="14" fontId="0" fillId="3" borderId="22" xfId="0" applyNumberFormat="1" applyFill="1" applyBorder="1" applyAlignment="1" applyProtection="1">
      <alignment horizontal="center"/>
      <protection locked="0"/>
    </xf>
    <xf numFmtId="14" fontId="0" fillId="3" borderId="23" xfId="0" applyNumberForma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left" indent="1"/>
      <protection locked="0"/>
    </xf>
    <xf numFmtId="0" fontId="0" fillId="0" borderId="45" xfId="0" applyBorder="1" applyAlignment="1" applyProtection="1">
      <alignment horizontal="left" indent="1"/>
      <protection locked="0"/>
    </xf>
    <xf numFmtId="0" fontId="0" fillId="0" borderId="46" xfId="0" applyBorder="1" applyAlignment="1" applyProtection="1">
      <alignment horizontal="left" indent="1"/>
      <protection locked="0"/>
    </xf>
    <xf numFmtId="0" fontId="2" fillId="0" borderId="35" xfId="0" applyFont="1" applyFill="1" applyBorder="1" applyAlignment="1" applyProtection="1">
      <alignment horizontal="left"/>
      <protection locked="0"/>
    </xf>
    <xf numFmtId="0" fontId="2" fillId="0" borderId="37" xfId="0" applyFont="1" applyFill="1" applyBorder="1" applyAlignment="1" applyProtection="1">
      <alignment horizontal="left"/>
      <protection locked="0"/>
    </xf>
    <xf numFmtId="14" fontId="0" fillId="0" borderId="34" xfId="0" applyNumberFormat="1" applyBorder="1" applyAlignment="1" applyProtection="1">
      <alignment horizontal="center"/>
      <protection hidden="1"/>
    </xf>
    <xf numFmtId="14" fontId="0" fillId="0" borderId="35" xfId="0" applyNumberFormat="1" applyBorder="1" applyAlignment="1" applyProtection="1">
      <alignment horizontal="center"/>
      <protection hidden="1"/>
    </xf>
    <xf numFmtId="14" fontId="0" fillId="3" borderId="35" xfId="0" applyNumberFormat="1" applyFill="1" applyBorder="1" applyAlignment="1" applyProtection="1">
      <alignment horizontal="center"/>
      <protection locked="0"/>
    </xf>
    <xf numFmtId="14" fontId="0" fillId="3" borderId="37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left"/>
      <protection locked="0"/>
    </xf>
    <xf numFmtId="0" fontId="2" fillId="0" borderId="39" xfId="0" applyFont="1" applyFill="1" applyBorder="1" applyAlignment="1" applyProtection="1">
      <alignment horizontal="left"/>
      <protection locked="0"/>
    </xf>
    <xf numFmtId="0" fontId="1" fillId="6" borderId="1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0" fillId="0" borderId="49" xfId="0" applyBorder="1" applyAlignment="1" applyProtection="1">
      <alignment horizontal="left" indent="1"/>
      <protection locked="0"/>
    </xf>
    <xf numFmtId="0" fontId="0" fillId="0" borderId="50" xfId="0" applyBorder="1" applyAlignment="1" applyProtection="1">
      <alignment horizontal="left" indent="1"/>
      <protection locked="0"/>
    </xf>
    <xf numFmtId="0" fontId="0" fillId="0" borderId="51" xfId="0" applyBorder="1" applyAlignment="1" applyProtection="1">
      <alignment horizontal="left" indent="1"/>
      <protection locked="0"/>
    </xf>
    <xf numFmtId="0" fontId="2" fillId="0" borderId="33" xfId="0" applyFont="1" applyFill="1" applyBorder="1" applyAlignment="1" applyProtection="1">
      <alignment horizontal="left"/>
      <protection locked="0"/>
    </xf>
    <xf numFmtId="0" fontId="2" fillId="0" borderId="36" xfId="0" applyFont="1" applyFill="1" applyBorder="1" applyAlignment="1" applyProtection="1">
      <alignment horizontal="left"/>
      <protection locked="0"/>
    </xf>
    <xf numFmtId="14" fontId="0" fillId="3" borderId="32" xfId="0" applyNumberFormat="1" applyFill="1" applyBorder="1" applyAlignment="1" applyProtection="1">
      <alignment horizontal="center"/>
      <protection locked="0"/>
    </xf>
    <xf numFmtId="14" fontId="0" fillId="3" borderId="33" xfId="0" applyNumberFormat="1" applyFill="1" applyBorder="1" applyAlignment="1" applyProtection="1">
      <alignment horizontal="center"/>
      <protection locked="0"/>
    </xf>
    <xf numFmtId="14" fontId="0" fillId="3" borderId="36" xfId="0" applyNumberForma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1"/>
      <protection locked="0"/>
    </xf>
    <xf numFmtId="0" fontId="1" fillId="6" borderId="1" xfId="0" applyFont="1" applyFill="1" applyBorder="1" applyAlignment="1" applyProtection="1">
      <alignment horizontal="left"/>
    </xf>
    <xf numFmtId="0" fontId="1" fillId="6" borderId="1" xfId="0" applyFont="1" applyFill="1" applyBorder="1" applyAlignment="1">
      <alignment horizontal="left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4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 wrapText="1"/>
    </xf>
    <xf numFmtId="49" fontId="1" fillId="0" borderId="14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8" fillId="2" borderId="10" xfId="0" applyFont="1" applyFill="1" applyBorder="1" applyAlignment="1" applyProtection="1">
      <alignment horizontal="left" indent="1"/>
    </xf>
    <xf numFmtId="0" fontId="18" fillId="2" borderId="11" xfId="0" applyFont="1" applyFill="1" applyBorder="1" applyAlignment="1" applyProtection="1">
      <alignment horizontal="left" indent="1"/>
    </xf>
    <xf numFmtId="0" fontId="18" fillId="2" borderId="12" xfId="0" applyFont="1" applyFill="1" applyBorder="1" applyAlignment="1" applyProtection="1">
      <alignment horizontal="left" indent="1"/>
    </xf>
    <xf numFmtId="0" fontId="18" fillId="2" borderId="2" xfId="0" applyFont="1" applyFill="1" applyBorder="1" applyAlignment="1" applyProtection="1">
      <alignment horizontal="left"/>
    </xf>
    <xf numFmtId="0" fontId="18" fillId="2" borderId="3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left"/>
    </xf>
    <xf numFmtId="14" fontId="0" fillId="3" borderId="38" xfId="0" applyNumberFormat="1" applyFill="1" applyBorder="1" applyAlignment="1" applyProtection="1">
      <alignment horizontal="center"/>
      <protection locked="0"/>
    </xf>
    <xf numFmtId="14" fontId="0" fillId="3" borderId="39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18" xfId="0" applyFont="1" applyBorder="1" applyAlignment="1" applyProtection="1">
      <alignment horizontal="left" vertical="top"/>
    </xf>
    <xf numFmtId="0" fontId="1" fillId="4" borderId="24" xfId="0" applyFont="1" applyFill="1" applyBorder="1" applyAlignment="1" applyProtection="1">
      <alignment horizontal="center" vertical="top" wrapText="1"/>
    </xf>
    <xf numFmtId="0" fontId="1" fillId="4" borderId="29" xfId="0" applyFont="1" applyFill="1" applyBorder="1" applyAlignment="1" applyProtection="1">
      <alignment horizontal="center" vertical="top" wrapText="1"/>
    </xf>
    <xf numFmtId="2" fontId="0" fillId="3" borderId="1" xfId="0" applyNumberFormat="1" applyFill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Link" xfId="1" builtinId="8"/>
    <cellStyle name="Normal" xfId="0" builtinId="0"/>
  </cellStyles>
  <dxfs count="5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border>
        <left/>
      </border>
    </dxf>
    <dxf>
      <font>
        <b val="0"/>
        <i val="0"/>
        <color auto="1"/>
      </font>
      <fill>
        <patternFill patternType="solid">
          <bgColor theme="4" tint="0.79998168889431442"/>
        </patternFill>
      </fill>
      <border>
        <left style="thin">
          <color theme="0" tint="-0.24994659260841701"/>
        </left>
      </border>
    </dxf>
    <dxf>
      <font>
        <color theme="0"/>
      </font>
      <border>
        <left/>
      </border>
    </dxf>
    <dxf>
      <font>
        <b val="0"/>
        <i val="0"/>
        <color auto="1"/>
      </font>
      <fill>
        <patternFill patternType="solid">
          <bgColor theme="4" tint="0.79998168889431442"/>
        </patternFill>
      </fill>
      <border>
        <left style="thin">
          <color theme="0" tint="-0.24994659260841701"/>
        </left>
      </border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solid">
          <bgColor theme="4" tint="0.79998168889431442"/>
        </patternFill>
      </fill>
      <border>
        <left style="thin">
          <color theme="0" tint="-0.24994659260841701"/>
        </left>
      </border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solid">
          <bgColor theme="4" tint="0.79998168889431442"/>
        </patternFill>
      </fill>
      <border>
        <left style="thin">
          <color theme="0" tint="-0.2499465926084170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hd.arts.au.dk/rules-and-forms/parentalleave/" TargetMode="External"/><Relationship Id="rId1" Type="http://schemas.openxmlformats.org/officeDocument/2006/relationships/hyperlink" Target="http://phd.arts.au.dk/rules-and-forms/formsandtempla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G43"/>
  <sheetViews>
    <sheetView tabSelected="1" workbookViewId="0">
      <selection activeCell="A3" sqref="A3"/>
    </sheetView>
  </sheetViews>
  <sheetFormatPr defaultRowHeight="15" x14ac:dyDescent="0.25"/>
  <cols>
    <col min="1" max="1" width="16.42578125" customWidth="1"/>
    <col min="2" max="2" width="4.85546875" customWidth="1"/>
    <col min="3" max="3" width="11.140625" customWidth="1"/>
    <col min="4" max="6" width="7.28515625" customWidth="1"/>
    <col min="7" max="10" width="6.28515625" customWidth="1"/>
    <col min="11" max="11" width="11.28515625" customWidth="1"/>
    <col min="12" max="12" width="12.7109375" customWidth="1"/>
    <col min="13" max="13" width="7.85546875" customWidth="1"/>
    <col min="14" max="14" width="8.28515625" customWidth="1"/>
    <col min="15" max="15" width="4.140625" customWidth="1"/>
    <col min="16" max="16" width="3.42578125" customWidth="1"/>
    <col min="18" max="18" width="9.28515625" bestFit="1" customWidth="1"/>
    <col min="20" max="20" width="10.5703125" customWidth="1"/>
    <col min="21" max="21" width="11.5703125" customWidth="1"/>
    <col min="22" max="22" width="8.42578125" customWidth="1"/>
    <col min="23" max="23" width="7.5703125" customWidth="1"/>
    <col min="24" max="24" width="9.140625" hidden="1" customWidth="1"/>
    <col min="25" max="25" width="14.85546875" hidden="1" customWidth="1"/>
    <col min="26" max="26" width="9.140625" hidden="1" customWidth="1"/>
    <col min="27" max="27" width="3.5703125" hidden="1" customWidth="1"/>
    <col min="28" max="29" width="10.42578125" hidden="1" customWidth="1"/>
    <col min="30" max="32" width="9.140625" hidden="1" customWidth="1"/>
    <col min="33" max="33" width="16.42578125" hidden="1" customWidth="1"/>
  </cols>
  <sheetData>
    <row r="1" spans="1:33" x14ac:dyDescent="0.25">
      <c r="A1" s="138" t="s">
        <v>50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4"/>
      <c r="Q1" s="140" t="s">
        <v>40</v>
      </c>
      <c r="R1" s="15" t="s">
        <v>34</v>
      </c>
      <c r="S1" s="16" t="s">
        <v>35</v>
      </c>
      <c r="T1" s="17" t="s">
        <v>36</v>
      </c>
      <c r="U1" s="18" t="s">
        <v>37</v>
      </c>
      <c r="V1" s="19"/>
      <c r="W1" s="19"/>
      <c r="X1" s="19"/>
      <c r="Y1" s="27" t="s">
        <v>41</v>
      </c>
      <c r="Z1" s="28"/>
      <c r="AA1" s="19"/>
      <c r="AB1" s="19"/>
      <c r="AC1" s="19"/>
      <c r="AD1" s="19"/>
      <c r="AE1" s="19"/>
      <c r="AF1" s="19"/>
      <c r="AG1" s="19"/>
    </row>
    <row r="2" spans="1:33" ht="15.75" thickBo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20"/>
      <c r="Q2" s="141"/>
      <c r="R2" s="7"/>
      <c r="S2" s="8"/>
      <c r="T2" s="9"/>
      <c r="U2" s="13" t="str">
        <f>IF(Z2,R2+S2*7+T2+IF(S2*7+T2&gt;0,-1,1),"")</f>
        <v/>
      </c>
      <c r="V2" s="19"/>
      <c r="W2" s="19"/>
      <c r="X2" s="19"/>
      <c r="Y2" s="29" t="s">
        <v>29</v>
      </c>
      <c r="Z2" s="29" t="b">
        <f>AND(R2&lt;&gt;"",S2*7+T2&lt;&gt;0)</f>
        <v>0</v>
      </c>
      <c r="AA2" s="19"/>
      <c r="AB2" s="19"/>
      <c r="AC2" s="19"/>
      <c r="AD2" s="19"/>
      <c r="AE2" s="19"/>
      <c r="AF2" s="19"/>
      <c r="AG2" s="19"/>
    </row>
    <row r="3" spans="1:33" ht="18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4"/>
      <c r="Q3" s="19"/>
      <c r="R3" s="19"/>
      <c r="S3" s="19"/>
      <c r="T3" s="19"/>
      <c r="U3" s="19"/>
      <c r="V3" s="19"/>
      <c r="W3" s="19"/>
      <c r="X3" s="19"/>
      <c r="Y3" s="14"/>
      <c r="Z3" s="14"/>
      <c r="AA3" s="19"/>
      <c r="AB3" s="19"/>
      <c r="AC3" s="19"/>
      <c r="AD3" s="19"/>
      <c r="AE3" s="19"/>
      <c r="AF3" s="19"/>
      <c r="AG3" s="19"/>
    </row>
    <row r="4" spans="1:33" ht="18" x14ac:dyDescent="0.25">
      <c r="A4" s="46" t="s">
        <v>59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4"/>
      <c r="X4" s="19"/>
      <c r="Y4" s="14"/>
      <c r="Z4" s="14"/>
      <c r="AA4" s="19"/>
      <c r="AB4" s="19"/>
      <c r="AC4" s="19"/>
      <c r="AD4" s="19"/>
      <c r="AE4" s="19"/>
      <c r="AF4" s="19"/>
      <c r="AG4" s="19"/>
    </row>
    <row r="5" spans="1:33" ht="18.75" x14ac:dyDescent="0.3">
      <c r="A5" s="29" t="s">
        <v>55</v>
      </c>
      <c r="B5" s="142"/>
      <c r="C5" s="142"/>
      <c r="D5" s="142"/>
      <c r="E5" s="19" t="s">
        <v>47</v>
      </c>
      <c r="F5" s="19"/>
      <c r="G5" s="48"/>
      <c r="H5" s="48"/>
      <c r="I5" s="48"/>
      <c r="J5" s="48"/>
      <c r="K5" s="48"/>
      <c r="L5" s="48"/>
      <c r="M5" s="48"/>
      <c r="N5" s="48"/>
      <c r="O5" s="48"/>
      <c r="P5" s="14"/>
      <c r="Q5" s="133" t="s">
        <v>82</v>
      </c>
      <c r="R5" s="134"/>
      <c r="S5" s="134"/>
      <c r="T5" s="134"/>
      <c r="U5" s="134"/>
      <c r="V5" s="134"/>
      <c r="W5" s="135"/>
      <c r="X5" s="19"/>
      <c r="Y5" s="14"/>
      <c r="Z5" s="14"/>
      <c r="AA5" s="19"/>
      <c r="AB5" s="19"/>
      <c r="AC5" s="19"/>
      <c r="AD5" s="19"/>
      <c r="AE5" s="19"/>
      <c r="AF5" s="19"/>
      <c r="AG5" s="19"/>
    </row>
    <row r="6" spans="1:33" x14ac:dyDescent="0.25">
      <c r="A6" s="29" t="s">
        <v>56</v>
      </c>
      <c r="B6" s="142"/>
      <c r="C6" s="142"/>
      <c r="D6" s="142"/>
      <c r="E6" s="19" t="s">
        <v>47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88" t="s">
        <v>83</v>
      </c>
      <c r="R6" s="89"/>
      <c r="S6" s="89"/>
      <c r="T6" s="45" t="str">
        <f>T16</f>
        <v/>
      </c>
      <c r="U6" s="47" t="s">
        <v>31</v>
      </c>
      <c r="V6" s="45" t="str">
        <f>V16</f>
        <v/>
      </c>
      <c r="W6" s="44" t="s">
        <v>32</v>
      </c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88" t="s">
        <v>84</v>
      </c>
      <c r="R7" s="89"/>
      <c r="S7" s="89"/>
      <c r="T7" s="45" t="str">
        <f>T33</f>
        <v/>
      </c>
      <c r="U7" s="47" t="s">
        <v>31</v>
      </c>
      <c r="V7" s="45" t="str">
        <f>V33</f>
        <v/>
      </c>
      <c r="W7" s="44" t="s">
        <v>32</v>
      </c>
      <c r="X7" s="19"/>
      <c r="Y7" s="30" t="s">
        <v>21</v>
      </c>
      <c r="Z7" s="31"/>
      <c r="AA7" s="31"/>
      <c r="AB7" s="31"/>
      <c r="AC7" s="32"/>
      <c r="AD7" s="19"/>
      <c r="AE7" s="19"/>
      <c r="AF7" s="19"/>
      <c r="AG7" s="19"/>
    </row>
    <row r="8" spans="1:33" x14ac:dyDescent="0.25">
      <c r="A8" s="43" t="s">
        <v>57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43" t="s">
        <v>79</v>
      </c>
      <c r="R8" s="144"/>
      <c r="S8" s="144"/>
      <c r="T8" s="57">
        <f>IFERROR((SUM(T6:T7)+ROUNDDOWN(SUM(V6:V7)/7,0)),"")</f>
        <v>0</v>
      </c>
      <c r="U8" s="58" t="s">
        <v>31</v>
      </c>
      <c r="V8" s="57">
        <f>IFERROR(SUM(V6:V7)-ROUNDDOWN(SUM(V6:V7)/7,0)*7,"")</f>
        <v>0</v>
      </c>
      <c r="W8" s="59" t="s">
        <v>32</v>
      </c>
      <c r="X8" s="19"/>
      <c r="Y8" s="33" t="s">
        <v>39</v>
      </c>
      <c r="Z8" s="34"/>
      <c r="AA8" s="34"/>
      <c r="AB8" s="34"/>
      <c r="AC8" s="26"/>
      <c r="AD8" s="19"/>
      <c r="AE8" s="19"/>
      <c r="AF8" s="19"/>
      <c r="AG8" s="19"/>
    </row>
    <row r="9" spans="1:33" x14ac:dyDescent="0.25">
      <c r="A9" s="43" t="s">
        <v>58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1" t="b">
        <f>M7&lt;&gt;""</f>
        <v>0</v>
      </c>
      <c r="Z9" s="35"/>
      <c r="AA9" s="35"/>
      <c r="AB9" s="35"/>
      <c r="AC9" s="36"/>
      <c r="AD9" s="19"/>
      <c r="AE9" s="19"/>
      <c r="AF9" s="19"/>
      <c r="AG9" s="19"/>
    </row>
    <row r="10" spans="1:33" ht="15.75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9"/>
      <c r="Y10" s="30" t="s">
        <v>26</v>
      </c>
      <c r="Z10" s="31"/>
      <c r="AA10" s="31"/>
      <c r="AB10" s="31"/>
      <c r="AC10" s="32"/>
      <c r="AD10" s="19"/>
      <c r="AE10" s="19"/>
      <c r="AF10" s="19"/>
      <c r="AG10" s="19"/>
    </row>
    <row r="11" spans="1:33" ht="15.75" thickTop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3"/>
      <c r="Q11" s="19"/>
      <c r="R11" s="19"/>
      <c r="S11" s="19"/>
      <c r="T11" s="19"/>
      <c r="U11" s="19"/>
      <c r="V11" s="19"/>
      <c r="W11" s="19"/>
      <c r="X11" s="19"/>
      <c r="Y11" s="33" t="s">
        <v>30</v>
      </c>
      <c r="Z11" s="34" t="s">
        <v>29</v>
      </c>
      <c r="AA11" s="34"/>
      <c r="AB11" s="34"/>
      <c r="AC11" s="26"/>
      <c r="AD11" s="19"/>
      <c r="AE11" s="19"/>
      <c r="AF11" s="19"/>
      <c r="AG11" s="19"/>
    </row>
    <row r="12" spans="1:33" ht="18.75" x14ac:dyDescent="0.3">
      <c r="A12" s="130" t="s">
        <v>51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9"/>
      <c r="P12" s="23"/>
      <c r="Q12" s="133" t="s">
        <v>53</v>
      </c>
      <c r="R12" s="134"/>
      <c r="S12" s="134"/>
      <c r="T12" s="134"/>
      <c r="U12" s="134"/>
      <c r="V12" s="134"/>
      <c r="W12" s="135"/>
      <c r="X12" s="19"/>
      <c r="Y12" s="21" t="e">
        <f>#REF!&lt;&gt;"Ja"</f>
        <v>#REF!</v>
      </c>
      <c r="Z12" s="35" t="b">
        <f>AND(M9&lt;&gt;"",M7&lt;&gt;"")</f>
        <v>0</v>
      </c>
      <c r="AA12" s="35"/>
      <c r="AB12" s="35"/>
      <c r="AC12" s="36"/>
      <c r="AD12" s="19"/>
      <c r="AE12" s="19"/>
      <c r="AF12" s="19"/>
      <c r="AG12" s="19"/>
    </row>
    <row r="13" spans="1:33" x14ac:dyDescent="0.25">
      <c r="A13" s="117" t="s">
        <v>33</v>
      </c>
      <c r="B13" s="118"/>
      <c r="C13" s="118"/>
      <c r="D13" s="118"/>
      <c r="E13" s="118"/>
      <c r="F13" s="121"/>
      <c r="G13" s="123" t="s">
        <v>27</v>
      </c>
      <c r="H13" s="124"/>
      <c r="I13" s="124"/>
      <c r="J13" s="125"/>
      <c r="K13" s="126" t="s">
        <v>48</v>
      </c>
      <c r="L13" s="128" t="s">
        <v>49</v>
      </c>
      <c r="M13" s="123" t="s">
        <v>11</v>
      </c>
      <c r="N13" s="125"/>
      <c r="O13" s="19"/>
      <c r="P13" s="23"/>
      <c r="Q13" s="107" t="s">
        <v>77</v>
      </c>
      <c r="R13" s="107"/>
      <c r="S13" s="107"/>
      <c r="T13" s="107"/>
      <c r="U13" s="107"/>
      <c r="V13" s="107"/>
      <c r="W13" s="107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x14ac:dyDescent="0.25">
      <c r="A14" s="119"/>
      <c r="B14" s="120"/>
      <c r="C14" s="120"/>
      <c r="D14" s="120"/>
      <c r="E14" s="120"/>
      <c r="F14" s="122"/>
      <c r="G14" s="108" t="s">
        <v>12</v>
      </c>
      <c r="H14" s="109"/>
      <c r="I14" s="109" t="s">
        <v>13</v>
      </c>
      <c r="J14" s="110"/>
      <c r="K14" s="127"/>
      <c r="L14" s="129"/>
      <c r="M14" s="108"/>
      <c r="N14" s="110"/>
      <c r="O14" s="19"/>
      <c r="P14" s="23"/>
      <c r="Q14" s="88" t="s">
        <v>79</v>
      </c>
      <c r="R14" s="89"/>
      <c r="S14" s="89"/>
      <c r="T14" s="45" t="str">
        <f>IFERROR((SUM(M17:M19)+ROUNDDOWN(SUM(N17:N19)/7,0)),"")</f>
        <v/>
      </c>
      <c r="U14" s="47" t="s">
        <v>31</v>
      </c>
      <c r="V14" s="45" t="str">
        <f>IFERROR(SUM(N17:N19)-ROUNDDOWN(SUM(N17:N19)/7,0)*7,"")</f>
        <v/>
      </c>
      <c r="W14" s="44" t="s">
        <v>32</v>
      </c>
      <c r="X14" s="19"/>
    </row>
    <row r="15" spans="1:33" x14ac:dyDescent="0.25">
      <c r="A15" s="119"/>
      <c r="B15" s="120"/>
      <c r="C15" s="120"/>
      <c r="D15" s="111" t="s">
        <v>38</v>
      </c>
      <c r="E15" s="112"/>
      <c r="F15" s="113"/>
      <c r="G15" s="114" t="s">
        <v>28</v>
      </c>
      <c r="H15" s="115"/>
      <c r="I15" s="115" t="s">
        <v>28</v>
      </c>
      <c r="J15" s="116"/>
      <c r="K15" s="127"/>
      <c r="L15" s="129"/>
      <c r="M15" s="24" t="s">
        <v>9</v>
      </c>
      <c r="N15" s="25" t="s">
        <v>10</v>
      </c>
      <c r="O15" s="19"/>
      <c r="P15" s="23"/>
      <c r="Q15" s="106" t="s">
        <v>78</v>
      </c>
      <c r="R15" s="106"/>
      <c r="S15" s="106"/>
      <c r="T15" s="106"/>
      <c r="U15" s="106"/>
      <c r="V15" s="106"/>
      <c r="W15" s="106"/>
      <c r="X15" s="19"/>
      <c r="Y15" s="30" t="s">
        <v>51</v>
      </c>
      <c r="Z15" s="31"/>
      <c r="AA15" s="31"/>
      <c r="AB15" s="31"/>
      <c r="AC15" s="31"/>
      <c r="AD15" s="31"/>
      <c r="AE15" s="31"/>
      <c r="AF15" s="31"/>
      <c r="AG15" s="32"/>
    </row>
    <row r="16" spans="1:33" x14ac:dyDescent="0.25">
      <c r="A16" s="102" t="s">
        <v>75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  <c r="O16" s="19"/>
      <c r="P16" s="23"/>
      <c r="Q16" s="88" t="s">
        <v>79</v>
      </c>
      <c r="R16" s="89"/>
      <c r="S16" s="89"/>
      <c r="T16" s="45" t="str">
        <f>IFERROR((SUM(M21:M26)+ROUNDDOWN(SUM(N21:N26)/7,0)),"")</f>
        <v/>
      </c>
      <c r="U16" s="47" t="s">
        <v>31</v>
      </c>
      <c r="V16" s="45" t="str">
        <f>IFERROR(SUM(N21:N26)-ROUNDDOWN(SUM(N21:N26)/7,0)*7,"")</f>
        <v/>
      </c>
      <c r="W16" s="44" t="s">
        <v>32</v>
      </c>
      <c r="X16" s="19"/>
      <c r="Y16" s="21" t="s">
        <v>16</v>
      </c>
      <c r="Z16" s="35"/>
      <c r="AA16" s="35"/>
      <c r="AB16" s="35" t="s">
        <v>18</v>
      </c>
      <c r="AC16" s="35" t="s">
        <v>19</v>
      </c>
      <c r="AD16" s="35" t="s">
        <v>14</v>
      </c>
      <c r="AE16" s="35" t="s">
        <v>15</v>
      </c>
      <c r="AF16" s="35" t="s">
        <v>17</v>
      </c>
      <c r="AG16" s="36" t="s">
        <v>20</v>
      </c>
    </row>
    <row r="17" spans="1:33" x14ac:dyDescent="0.25">
      <c r="A17" s="94"/>
      <c r="B17" s="95"/>
      <c r="C17" s="96"/>
      <c r="D17" s="97"/>
      <c r="E17" s="97"/>
      <c r="F17" s="98"/>
      <c r="G17" s="99"/>
      <c r="H17" s="100"/>
      <c r="I17" s="100"/>
      <c r="J17" s="101"/>
      <c r="K17" s="62">
        <v>0</v>
      </c>
      <c r="L17" s="64">
        <f>B5-K17</f>
        <v>0</v>
      </c>
      <c r="M17" s="3" t="e">
        <f>ROUNDDOWN(AG17/7,0)</f>
        <v>#DIV/0!</v>
      </c>
      <c r="N17" s="4" t="e">
        <f>AG17-ROUNDDOWN(AG17/7,0)*7</f>
        <v>#DIV/0!</v>
      </c>
      <c r="O17" s="19"/>
      <c r="P17" s="23"/>
      <c r="Q17" s="106" t="s">
        <v>80</v>
      </c>
      <c r="R17" s="106"/>
      <c r="S17" s="106"/>
      <c r="T17" s="106"/>
      <c r="U17" s="106"/>
      <c r="V17" s="106"/>
      <c r="W17" s="106"/>
      <c r="X17" s="19"/>
      <c r="Y17" s="37" t="b">
        <f>A17&lt;&gt;""</f>
        <v>0</v>
      </c>
      <c r="Z17" s="14"/>
      <c r="AA17" s="14"/>
      <c r="AB17" s="38">
        <f>G17</f>
        <v>0</v>
      </c>
      <c r="AC17" s="38">
        <f>I17</f>
        <v>0</v>
      </c>
      <c r="AD17" s="14" t="b">
        <f>AND(G17&lt;&gt;"",NOT(ISERROR(AB17)))</f>
        <v>0</v>
      </c>
      <c r="AE17" s="14" t="b">
        <f>IF(ISERROR(AC17),FALSE,IF(ISERROR(AB17),TRUE,AC17&gt;=AB17))</f>
        <v>1</v>
      </c>
      <c r="AF17" s="14" t="b">
        <f>AND(Y17,AD17,AE17)</f>
        <v>0</v>
      </c>
      <c r="AG17" s="39" t="e">
        <f>ROUNDUP((L17/B5)*IF(AF17,AC17-AB17+1,0),0)</f>
        <v>#DIV/0!</v>
      </c>
    </row>
    <row r="18" spans="1:33" x14ac:dyDescent="0.25">
      <c r="A18" s="87"/>
      <c r="B18" s="87"/>
      <c r="C18" s="87"/>
      <c r="D18" s="72"/>
      <c r="E18" s="72"/>
      <c r="F18" s="73"/>
      <c r="G18" s="74">
        <f t="shared" ref="G18" si="0">AB18</f>
        <v>1</v>
      </c>
      <c r="H18" s="75"/>
      <c r="I18" s="76"/>
      <c r="J18" s="77"/>
      <c r="K18" s="61">
        <v>0</v>
      </c>
      <c r="L18" s="65">
        <f>B5-K18</f>
        <v>0</v>
      </c>
      <c r="M18" s="5" t="e">
        <f t="shared" ref="M18:M19" si="1">ROUNDDOWN(AG18/7,0)</f>
        <v>#DIV/0!</v>
      </c>
      <c r="N18" s="6" t="e">
        <f t="shared" ref="N18:N19" si="2">AG18-ROUNDDOWN(AG18/7,0)*7</f>
        <v>#DIV/0!</v>
      </c>
      <c r="O18" s="19"/>
      <c r="P18" s="23"/>
      <c r="Q18" s="88" t="s">
        <v>79</v>
      </c>
      <c r="R18" s="89"/>
      <c r="S18" s="89"/>
      <c r="T18" s="57" t="str">
        <f>IFERROR((SUM(M17:M26)+ROUNDDOWN(SUM(N17:N26)/7,0)),"")</f>
        <v/>
      </c>
      <c r="U18" s="58" t="s">
        <v>31</v>
      </c>
      <c r="V18" s="57" t="str">
        <f>IFERROR(SUM(N17:N26)-ROUNDDOWN(SUM(N17:N26)/7,0)*7,"")</f>
        <v/>
      </c>
      <c r="W18" s="59" t="s">
        <v>32</v>
      </c>
      <c r="X18" s="19"/>
      <c r="Y18" s="37" t="b">
        <f>A18&lt;&gt;""</f>
        <v>0</v>
      </c>
      <c r="Z18" s="14"/>
      <c r="AA18" s="14"/>
      <c r="AB18" s="38">
        <f>AC17+1</f>
        <v>1</v>
      </c>
      <c r="AC18" s="38">
        <f>I18</f>
        <v>0</v>
      </c>
      <c r="AD18" s="14" t="b">
        <f>AND(G18&lt;&gt;"",NOT(ISERROR(AB18)))</f>
        <v>1</v>
      </c>
      <c r="AE18" s="14" t="b">
        <f>IF(ISERROR(AC18),FALSE,IF(ISERROR(AB18),TRUE,AC18&gt;=AB18))</f>
        <v>0</v>
      </c>
      <c r="AF18" s="14" t="b">
        <f t="shared" ref="AF18:AF19" si="3">AND(Y18,AD18,AE18)</f>
        <v>0</v>
      </c>
      <c r="AG18" s="39" t="e">
        <f>ROUNDUP((L18/B5)*IF(AF18,AC18-AB18+1,0),0)</f>
        <v>#DIV/0!</v>
      </c>
    </row>
    <row r="19" spans="1:33" x14ac:dyDescent="0.25">
      <c r="A19" s="87"/>
      <c r="B19" s="87"/>
      <c r="C19" s="87"/>
      <c r="D19" s="90"/>
      <c r="E19" s="90"/>
      <c r="F19" s="91"/>
      <c r="G19" s="74">
        <f t="shared" ref="G19" si="4">AB19</f>
        <v>1</v>
      </c>
      <c r="H19" s="75"/>
      <c r="I19" s="136"/>
      <c r="J19" s="137"/>
      <c r="K19" s="63">
        <v>0</v>
      </c>
      <c r="L19" s="66">
        <f>B5-K19</f>
        <v>0</v>
      </c>
      <c r="M19" s="5" t="e">
        <f t="shared" si="1"/>
        <v>#DIV/0!</v>
      </c>
      <c r="N19" s="6" t="e">
        <f t="shared" si="2"/>
        <v>#DIV/0!</v>
      </c>
      <c r="O19" s="19"/>
      <c r="P19" s="23"/>
      <c r="Q19" s="19"/>
      <c r="R19" s="19"/>
      <c r="S19" s="19"/>
      <c r="T19" s="19"/>
      <c r="U19" s="19"/>
      <c r="V19" s="19"/>
      <c r="W19" s="19"/>
      <c r="X19" s="19"/>
      <c r="Y19" s="37" t="b">
        <f>A19&lt;&gt;""</f>
        <v>0</v>
      </c>
      <c r="Z19" s="14"/>
      <c r="AA19" s="14"/>
      <c r="AB19" s="38">
        <f t="shared" ref="AB19" si="5">AC18+1</f>
        <v>1</v>
      </c>
      <c r="AC19" s="38">
        <f>I19</f>
        <v>0</v>
      </c>
      <c r="AD19" s="14" t="b">
        <f>AND(G19&lt;&gt;"",NOT(ISERROR(AB19)))</f>
        <v>1</v>
      </c>
      <c r="AE19" s="14" t="b">
        <f t="shared" ref="AE19" si="6">IF(ISERROR(AC19),FALSE,IF(ISERROR(AB19),TRUE,AC19&gt;=AB19))</f>
        <v>0</v>
      </c>
      <c r="AF19" s="14" t="b">
        <f t="shared" si="3"/>
        <v>0</v>
      </c>
      <c r="AG19" s="39" t="e">
        <f>ROUNDUP((L19/B5)*IF(AF19,AC19-AB19+1,0),0)</f>
        <v>#DIV/0!</v>
      </c>
    </row>
    <row r="20" spans="1:33" x14ac:dyDescent="0.25">
      <c r="A20" s="92" t="s">
        <v>76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7"/>
      <c r="P20" s="56"/>
    </row>
    <row r="21" spans="1:33" s="19" customFormat="1" x14ac:dyDescent="0.25">
      <c r="A21" s="94"/>
      <c r="B21" s="95"/>
      <c r="C21" s="96"/>
      <c r="D21" s="97"/>
      <c r="E21" s="97"/>
      <c r="F21" s="98"/>
      <c r="G21" s="99"/>
      <c r="H21" s="100"/>
      <c r="I21" s="100"/>
      <c r="J21" s="101"/>
      <c r="K21" s="53">
        <v>0</v>
      </c>
      <c r="L21" s="40">
        <f>B5-K21</f>
        <v>0</v>
      </c>
      <c r="M21" s="54" t="e">
        <f t="shared" ref="M21:M26" si="7">ROUNDDOWN(AG21/7,0)</f>
        <v>#DIV/0!</v>
      </c>
      <c r="N21" s="55" t="e">
        <f t="shared" ref="N21:N26" si="8">AG21-ROUNDDOWN(AG21/7,0)*7</f>
        <v>#DIV/0!</v>
      </c>
      <c r="P21" s="23"/>
      <c r="Q21" s="68" t="s">
        <v>88</v>
      </c>
      <c r="R21" s="68"/>
      <c r="S21" s="68"/>
      <c r="T21" s="68"/>
      <c r="U21" s="68"/>
      <c r="V21" s="68"/>
      <c r="W21" s="68"/>
      <c r="Y21" s="37" t="b">
        <f t="shared" ref="Y21:Y26" si="9">A21&lt;&gt;""</f>
        <v>0</v>
      </c>
      <c r="Z21" s="14"/>
      <c r="AA21" s="14"/>
      <c r="AB21" s="38">
        <f>G21</f>
        <v>0</v>
      </c>
      <c r="AC21" s="38">
        <f t="shared" ref="AC21:AC26" si="10">I21</f>
        <v>0</v>
      </c>
      <c r="AD21" s="14" t="b">
        <f>AND(G21&lt;&gt;"",NOT(ISERROR(AB21)))</f>
        <v>0</v>
      </c>
      <c r="AE21" s="14" t="b">
        <f>IF(ISERROR(AC21),FALSE,IF(ISERROR(AB21),TRUE,AC21&gt;=AB21))</f>
        <v>1</v>
      </c>
      <c r="AF21" s="14" t="b">
        <f>AND(Y21,AD21,AE21)</f>
        <v>0</v>
      </c>
      <c r="AG21" s="39" t="e">
        <f>ROUNDUP((L21/B5)*IF(AF21,AC21-AB21+1,0),0)</f>
        <v>#DIV/0!</v>
      </c>
    </row>
    <row r="22" spans="1:33" s="19" customFormat="1" x14ac:dyDescent="0.25">
      <c r="A22" s="69"/>
      <c r="B22" s="70"/>
      <c r="C22" s="71"/>
      <c r="D22" s="72"/>
      <c r="E22" s="72"/>
      <c r="F22" s="73"/>
      <c r="G22" s="74">
        <f t="shared" ref="G22:G26" si="11">AB22</f>
        <v>1</v>
      </c>
      <c r="H22" s="75"/>
      <c r="I22" s="76"/>
      <c r="J22" s="77"/>
      <c r="K22" s="2">
        <v>0</v>
      </c>
      <c r="L22" s="41">
        <f>B5-K22</f>
        <v>0</v>
      </c>
      <c r="M22" s="5" t="e">
        <f t="shared" si="7"/>
        <v>#DIV/0!</v>
      </c>
      <c r="N22" s="6" t="e">
        <f t="shared" si="8"/>
        <v>#DIV/0!</v>
      </c>
      <c r="P22" s="23"/>
      <c r="Q22" s="68"/>
      <c r="R22" s="68"/>
      <c r="S22" s="68"/>
      <c r="T22" s="68"/>
      <c r="U22" s="68"/>
      <c r="V22" s="68"/>
      <c r="W22" s="68"/>
      <c r="Y22" s="37" t="b">
        <f t="shared" si="9"/>
        <v>0</v>
      </c>
      <c r="Z22" s="14"/>
      <c r="AA22" s="14"/>
      <c r="AB22" s="38">
        <f t="shared" ref="AB22:AB26" si="12">AC21+1</f>
        <v>1</v>
      </c>
      <c r="AC22" s="38">
        <f t="shared" si="10"/>
        <v>0</v>
      </c>
      <c r="AD22" s="14" t="b">
        <f t="shared" ref="AD22:AD26" si="13">AND(G22&lt;&gt;"",NOT(ISERROR(AB22)))</f>
        <v>1</v>
      </c>
      <c r="AE22" s="14" t="b">
        <f t="shared" ref="AE22:AE26" si="14">IF(ISERROR(AC22),FALSE,IF(ISERROR(AB22),TRUE,AC22&gt;=AB22))</f>
        <v>0</v>
      </c>
      <c r="AF22" s="14" t="b">
        <f t="shared" ref="AF22:AF26" si="15">AND(Y22,AD22,AE22)</f>
        <v>0</v>
      </c>
      <c r="AG22" s="39" t="e">
        <f>ROUNDUP((L22/B5)*IF(AF22,AC22-AB22+1,0),0)</f>
        <v>#DIV/0!</v>
      </c>
    </row>
    <row r="23" spans="1:33" s="19" customFormat="1" x14ac:dyDescent="0.25">
      <c r="A23" s="69"/>
      <c r="B23" s="70"/>
      <c r="C23" s="71"/>
      <c r="D23" s="72"/>
      <c r="E23" s="72"/>
      <c r="F23" s="73"/>
      <c r="G23" s="74">
        <f t="shared" si="11"/>
        <v>1</v>
      </c>
      <c r="H23" s="75"/>
      <c r="I23" s="76"/>
      <c r="J23" s="77"/>
      <c r="K23" s="2">
        <v>0</v>
      </c>
      <c r="L23" s="41">
        <f>B5-K23</f>
        <v>0</v>
      </c>
      <c r="M23" s="5" t="e">
        <f t="shared" si="7"/>
        <v>#DIV/0!</v>
      </c>
      <c r="N23" s="6" t="e">
        <f t="shared" si="8"/>
        <v>#DIV/0!</v>
      </c>
      <c r="P23" s="23"/>
      <c r="Q23" s="68"/>
      <c r="R23" s="68"/>
      <c r="S23" s="68"/>
      <c r="T23" s="68"/>
      <c r="U23" s="68"/>
      <c r="V23" s="68"/>
      <c r="W23" s="68"/>
      <c r="Y23" s="37" t="b">
        <f t="shared" si="9"/>
        <v>0</v>
      </c>
      <c r="Z23" s="14"/>
      <c r="AA23" s="14"/>
      <c r="AB23" s="38">
        <f t="shared" si="12"/>
        <v>1</v>
      </c>
      <c r="AC23" s="38">
        <f t="shared" si="10"/>
        <v>0</v>
      </c>
      <c r="AD23" s="14" t="b">
        <f t="shared" si="13"/>
        <v>1</v>
      </c>
      <c r="AE23" s="14" t="b">
        <f t="shared" si="14"/>
        <v>0</v>
      </c>
      <c r="AF23" s="14" t="b">
        <f t="shared" si="15"/>
        <v>0</v>
      </c>
      <c r="AG23" s="39" t="e">
        <f>ROUNDUP((L23/B5)*IF(AF23,AC23-AB23+1,0),0)</f>
        <v>#DIV/0!</v>
      </c>
    </row>
    <row r="24" spans="1:33" s="19" customFormat="1" x14ac:dyDescent="0.25">
      <c r="A24" s="69"/>
      <c r="B24" s="70"/>
      <c r="C24" s="71"/>
      <c r="D24" s="72"/>
      <c r="E24" s="72"/>
      <c r="F24" s="73"/>
      <c r="G24" s="74">
        <f t="shared" si="11"/>
        <v>1</v>
      </c>
      <c r="H24" s="75"/>
      <c r="I24" s="76"/>
      <c r="J24" s="77"/>
      <c r="K24" s="2">
        <v>0</v>
      </c>
      <c r="L24" s="41">
        <f>B5-K24</f>
        <v>0</v>
      </c>
      <c r="M24" s="5" t="e">
        <f t="shared" si="7"/>
        <v>#DIV/0!</v>
      </c>
      <c r="N24" s="6" t="e">
        <f t="shared" si="8"/>
        <v>#DIV/0!</v>
      </c>
      <c r="P24" s="23"/>
      <c r="Q24" s="68"/>
      <c r="R24" s="68"/>
      <c r="S24" s="68"/>
      <c r="T24" s="68"/>
      <c r="U24" s="68"/>
      <c r="V24" s="68"/>
      <c r="W24" s="68"/>
      <c r="Y24" s="37" t="b">
        <f t="shared" si="9"/>
        <v>0</v>
      </c>
      <c r="Z24" s="14"/>
      <c r="AA24" s="14"/>
      <c r="AB24" s="38">
        <f>AC23+1</f>
        <v>1</v>
      </c>
      <c r="AC24" s="38">
        <f t="shared" si="10"/>
        <v>0</v>
      </c>
      <c r="AD24" s="14" t="b">
        <f t="shared" si="13"/>
        <v>1</v>
      </c>
      <c r="AE24" s="14" t="b">
        <f t="shared" si="14"/>
        <v>0</v>
      </c>
      <c r="AF24" s="14" t="b">
        <f t="shared" si="15"/>
        <v>0</v>
      </c>
      <c r="AG24" s="39" t="e">
        <f>ROUNDUP((L24/B5)*IF(AF24,AC24-AB24+1,0),0)</f>
        <v>#DIV/0!</v>
      </c>
    </row>
    <row r="25" spans="1:33" s="19" customFormat="1" x14ac:dyDescent="0.25">
      <c r="A25" s="69"/>
      <c r="B25" s="70"/>
      <c r="C25" s="71"/>
      <c r="D25" s="72"/>
      <c r="E25" s="72"/>
      <c r="F25" s="73"/>
      <c r="G25" s="74">
        <f t="shared" si="11"/>
        <v>1</v>
      </c>
      <c r="H25" s="75"/>
      <c r="I25" s="76"/>
      <c r="J25" s="77"/>
      <c r="K25" s="2">
        <v>0</v>
      </c>
      <c r="L25" s="41">
        <f>B5-K25</f>
        <v>0</v>
      </c>
      <c r="M25" s="5" t="e">
        <f t="shared" si="7"/>
        <v>#DIV/0!</v>
      </c>
      <c r="N25" s="6" t="e">
        <f t="shared" si="8"/>
        <v>#DIV/0!</v>
      </c>
      <c r="P25" s="23"/>
      <c r="Q25" s="68"/>
      <c r="R25" s="68"/>
      <c r="S25" s="68"/>
      <c r="T25" s="68"/>
      <c r="U25" s="68"/>
      <c r="V25" s="68"/>
      <c r="W25" s="68"/>
      <c r="Y25" s="37" t="b">
        <f t="shared" si="9"/>
        <v>0</v>
      </c>
      <c r="Z25" s="14"/>
      <c r="AA25" s="14"/>
      <c r="AB25" s="38">
        <f t="shared" si="12"/>
        <v>1</v>
      </c>
      <c r="AC25" s="38">
        <f t="shared" si="10"/>
        <v>0</v>
      </c>
      <c r="AD25" s="14" t="b">
        <f t="shared" si="13"/>
        <v>1</v>
      </c>
      <c r="AE25" s="14" t="b">
        <f t="shared" si="14"/>
        <v>0</v>
      </c>
      <c r="AF25" s="14" t="b">
        <f t="shared" si="15"/>
        <v>0</v>
      </c>
      <c r="AG25" s="39" t="e">
        <f>ROUNDUP((L25/B5)*IF(AF25,AC25-AB25+1,0),0)</f>
        <v>#DIV/0!</v>
      </c>
    </row>
    <row r="26" spans="1:33" s="19" customFormat="1" x14ac:dyDescent="0.25">
      <c r="A26" s="78"/>
      <c r="B26" s="79"/>
      <c r="C26" s="80"/>
      <c r="D26" s="81"/>
      <c r="E26" s="81"/>
      <c r="F26" s="82"/>
      <c r="G26" s="83">
        <f t="shared" si="11"/>
        <v>1</v>
      </c>
      <c r="H26" s="84"/>
      <c r="I26" s="85"/>
      <c r="J26" s="86"/>
      <c r="K26" s="10">
        <v>0</v>
      </c>
      <c r="L26" s="42">
        <f>B5-K26</f>
        <v>0</v>
      </c>
      <c r="M26" s="11" t="e">
        <f t="shared" si="7"/>
        <v>#DIV/0!</v>
      </c>
      <c r="N26" s="12" t="e">
        <f t="shared" si="8"/>
        <v>#DIV/0!</v>
      </c>
      <c r="P26" s="23"/>
      <c r="Q26" s="68"/>
      <c r="R26" s="68"/>
      <c r="S26" s="68"/>
      <c r="T26" s="68"/>
      <c r="U26" s="68"/>
      <c r="V26" s="68"/>
      <c r="W26" s="68"/>
      <c r="Y26" s="37" t="b">
        <f t="shared" si="9"/>
        <v>0</v>
      </c>
      <c r="Z26" s="14"/>
      <c r="AA26" s="14"/>
      <c r="AB26" s="38">
        <f t="shared" si="12"/>
        <v>1</v>
      </c>
      <c r="AC26" s="38">
        <f t="shared" si="10"/>
        <v>0</v>
      </c>
      <c r="AD26" s="14" t="b">
        <f t="shared" si="13"/>
        <v>1</v>
      </c>
      <c r="AE26" s="14" t="b">
        <f t="shared" si="14"/>
        <v>0</v>
      </c>
      <c r="AF26" s="14" t="b">
        <f t="shared" si="15"/>
        <v>0</v>
      </c>
      <c r="AG26" s="39" t="e">
        <f>ROUNDUP((L26/B5)*IF(AF26,AC26-AB26+1,0),0)</f>
        <v>#DIV/0!</v>
      </c>
    </row>
    <row r="27" spans="1:33" x14ac:dyDescent="0.25">
      <c r="P27" s="56"/>
    </row>
    <row r="28" spans="1: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3"/>
      <c r="Q28" s="19"/>
      <c r="R28" s="19"/>
      <c r="S28" s="19"/>
      <c r="T28" s="19"/>
      <c r="U28" s="19"/>
      <c r="V28" s="19"/>
      <c r="W28" s="19"/>
      <c r="X28" s="19"/>
      <c r="Y28" s="33"/>
      <c r="Z28" s="34"/>
      <c r="AA28" s="34"/>
      <c r="AB28" s="34"/>
      <c r="AC28" s="26"/>
      <c r="AD28" s="19"/>
      <c r="AE28" s="19"/>
      <c r="AF28" s="19"/>
      <c r="AG28" s="19"/>
    </row>
    <row r="29" spans="1:33" ht="18.75" x14ac:dyDescent="0.3">
      <c r="A29" s="130" t="s">
        <v>52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  <c r="O29" s="19"/>
      <c r="P29" s="23"/>
      <c r="Q29" s="133" t="s">
        <v>54</v>
      </c>
      <c r="R29" s="134"/>
      <c r="S29" s="134"/>
      <c r="T29" s="134"/>
      <c r="U29" s="134"/>
      <c r="V29" s="134"/>
      <c r="W29" s="135"/>
      <c r="X29" s="19"/>
      <c r="Y29" s="21"/>
      <c r="Z29" s="35"/>
      <c r="AA29" s="35"/>
      <c r="AB29" s="35"/>
      <c r="AC29" s="36"/>
      <c r="AD29" s="19"/>
      <c r="AE29" s="19"/>
      <c r="AF29" s="19"/>
      <c r="AG29" s="19"/>
    </row>
    <row r="30" spans="1:33" x14ac:dyDescent="0.25">
      <c r="A30" s="117" t="s">
        <v>33</v>
      </c>
      <c r="B30" s="118"/>
      <c r="C30" s="118"/>
      <c r="D30" s="118"/>
      <c r="E30" s="118"/>
      <c r="F30" s="121"/>
      <c r="G30" s="123" t="s">
        <v>27</v>
      </c>
      <c r="H30" s="124"/>
      <c r="I30" s="124"/>
      <c r="J30" s="125"/>
      <c r="K30" s="126" t="s">
        <v>48</v>
      </c>
      <c r="L30" s="128" t="s">
        <v>49</v>
      </c>
      <c r="M30" s="123" t="s">
        <v>11</v>
      </c>
      <c r="N30" s="125"/>
      <c r="O30" s="19"/>
      <c r="P30" s="23"/>
      <c r="Q30" s="107" t="s">
        <v>43</v>
      </c>
      <c r="R30" s="107"/>
      <c r="S30" s="107"/>
      <c r="T30" s="107"/>
      <c r="U30" s="107"/>
      <c r="V30" s="107"/>
      <c r="W30" s="107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x14ac:dyDescent="0.25">
      <c r="A31" s="119"/>
      <c r="B31" s="120"/>
      <c r="C31" s="120"/>
      <c r="D31" s="120"/>
      <c r="E31" s="120"/>
      <c r="F31" s="122"/>
      <c r="G31" s="108" t="s">
        <v>12</v>
      </c>
      <c r="H31" s="109"/>
      <c r="I31" s="109" t="s">
        <v>13</v>
      </c>
      <c r="J31" s="110"/>
      <c r="K31" s="127"/>
      <c r="L31" s="129"/>
      <c r="M31" s="108"/>
      <c r="N31" s="110"/>
      <c r="O31" s="19"/>
      <c r="P31" s="23"/>
      <c r="Q31" s="88" t="s">
        <v>79</v>
      </c>
      <c r="R31" s="89"/>
      <c r="S31" s="89"/>
      <c r="T31" s="45" t="str">
        <f>IFERROR((SUM(M34:M36)+ROUNDDOWN(SUM(N34:N36)/7,0)),"")</f>
        <v/>
      </c>
      <c r="U31" s="47" t="s">
        <v>31</v>
      </c>
      <c r="V31" s="45" t="str">
        <f>IFERROR(SUM(N34:N36)-ROUNDDOWN(SUM(N34:N36)/7,0)*7,"")</f>
        <v/>
      </c>
      <c r="W31" s="44" t="s">
        <v>32</v>
      </c>
      <c r="X31" s="19"/>
    </row>
    <row r="32" spans="1:33" x14ac:dyDescent="0.25">
      <c r="A32" s="119"/>
      <c r="B32" s="120"/>
      <c r="C32" s="120"/>
      <c r="D32" s="111" t="s">
        <v>38</v>
      </c>
      <c r="E32" s="112"/>
      <c r="F32" s="113"/>
      <c r="G32" s="114" t="s">
        <v>28</v>
      </c>
      <c r="H32" s="115"/>
      <c r="I32" s="115" t="s">
        <v>28</v>
      </c>
      <c r="J32" s="116"/>
      <c r="K32" s="127"/>
      <c r="L32" s="129"/>
      <c r="M32" s="24" t="s">
        <v>9</v>
      </c>
      <c r="N32" s="25" t="s">
        <v>10</v>
      </c>
      <c r="O32" s="19"/>
      <c r="P32" s="23"/>
      <c r="Q32" s="106" t="s">
        <v>78</v>
      </c>
      <c r="R32" s="106"/>
      <c r="S32" s="106"/>
      <c r="T32" s="106"/>
      <c r="U32" s="106"/>
      <c r="V32" s="106"/>
      <c r="W32" s="106"/>
      <c r="X32" s="19"/>
      <c r="Y32" s="30" t="s">
        <v>52</v>
      </c>
      <c r="Z32" s="31"/>
      <c r="AA32" s="31"/>
      <c r="AB32" s="31"/>
      <c r="AC32" s="31"/>
      <c r="AD32" s="31"/>
      <c r="AE32" s="31"/>
      <c r="AF32" s="31"/>
      <c r="AG32" s="32"/>
    </row>
    <row r="33" spans="1:33" x14ac:dyDescent="0.25">
      <c r="A33" s="102" t="s">
        <v>81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9"/>
      <c r="P33" s="23"/>
      <c r="Q33" s="88" t="s">
        <v>79</v>
      </c>
      <c r="R33" s="89"/>
      <c r="S33" s="89"/>
      <c r="T33" s="45" t="str">
        <f>IFERROR((SUM(M38:M43)+ROUNDDOWN(SUM(N38:N43)/7,0)),"")</f>
        <v/>
      </c>
      <c r="U33" s="47" t="s">
        <v>31</v>
      </c>
      <c r="V33" s="45" t="str">
        <f>IFERROR(SUM(N38:N43)-ROUNDDOWN(SUM(N38:N43)/7,0)*7,"")</f>
        <v/>
      </c>
      <c r="W33" s="44" t="s">
        <v>32</v>
      </c>
      <c r="X33" s="19"/>
      <c r="Y33" s="21" t="s">
        <v>16</v>
      </c>
      <c r="Z33" s="35"/>
      <c r="AA33" s="35"/>
      <c r="AB33" s="35" t="s">
        <v>18</v>
      </c>
      <c r="AC33" s="35" t="s">
        <v>19</v>
      </c>
      <c r="AD33" s="35" t="s">
        <v>14</v>
      </c>
      <c r="AE33" s="35" t="s">
        <v>15</v>
      </c>
      <c r="AF33" s="35" t="s">
        <v>17</v>
      </c>
      <c r="AG33" s="36" t="s">
        <v>20</v>
      </c>
    </row>
    <row r="34" spans="1:33" x14ac:dyDescent="0.25">
      <c r="A34" s="105"/>
      <c r="B34" s="105"/>
      <c r="C34" s="105"/>
      <c r="D34" s="97"/>
      <c r="E34" s="97"/>
      <c r="F34" s="98"/>
      <c r="G34" s="99"/>
      <c r="H34" s="100"/>
      <c r="I34" s="100"/>
      <c r="J34" s="101"/>
      <c r="K34" s="53">
        <v>0</v>
      </c>
      <c r="L34" s="64">
        <f>B6-K34</f>
        <v>0</v>
      </c>
      <c r="M34" s="67" t="e">
        <f t="shared" ref="M34:M36" si="16">ROUNDDOWN(AG34/7,0)</f>
        <v>#DIV/0!</v>
      </c>
      <c r="N34" s="55" t="e">
        <f t="shared" ref="N34:N36" si="17">AG34-ROUNDDOWN(AG34/7,0)*7</f>
        <v>#DIV/0!</v>
      </c>
      <c r="O34" s="19"/>
      <c r="P34" s="23"/>
      <c r="Q34" s="106" t="s">
        <v>80</v>
      </c>
      <c r="R34" s="106"/>
      <c r="S34" s="106"/>
      <c r="T34" s="106"/>
      <c r="U34" s="106"/>
      <c r="V34" s="106"/>
      <c r="W34" s="106"/>
      <c r="X34" s="19"/>
      <c r="Y34" s="37" t="b">
        <f>A34&lt;&gt;""</f>
        <v>0</v>
      </c>
      <c r="Z34" s="14"/>
      <c r="AA34" s="14"/>
      <c r="AB34" s="38">
        <f>G34</f>
        <v>0</v>
      </c>
      <c r="AC34" s="38">
        <f>I34</f>
        <v>0</v>
      </c>
      <c r="AD34" s="14" t="b">
        <f>AND(G34&lt;&gt;"",NOT(ISERROR(AB34)))</f>
        <v>0</v>
      </c>
      <c r="AE34" s="14" t="b">
        <f>IF(ISERROR(AC34),FALSE,IF(ISERROR(AB34),TRUE,AC34&gt;=AB34))</f>
        <v>1</v>
      </c>
      <c r="AF34" s="14" t="b">
        <f>AND(Y34,AD34,AE34)</f>
        <v>0</v>
      </c>
      <c r="AG34" s="39" t="e">
        <f>ROUNDUP((L34/B6)*IF(AF34,AC34-AB34+1,0),0)</f>
        <v>#DIV/0!</v>
      </c>
    </row>
    <row r="35" spans="1:33" x14ac:dyDescent="0.25">
      <c r="A35" s="87"/>
      <c r="B35" s="87"/>
      <c r="C35" s="87"/>
      <c r="D35" s="72"/>
      <c r="E35" s="72"/>
      <c r="F35" s="73"/>
      <c r="G35" s="74">
        <f t="shared" ref="G35" si="18">AB35</f>
        <v>1</v>
      </c>
      <c r="H35" s="75"/>
      <c r="I35" s="76"/>
      <c r="J35" s="77"/>
      <c r="K35" s="60">
        <v>0</v>
      </c>
      <c r="L35" s="65">
        <f>B6-K35</f>
        <v>0</v>
      </c>
      <c r="M35" s="5" t="e">
        <f t="shared" si="16"/>
        <v>#DIV/0!</v>
      </c>
      <c r="N35" s="6" t="e">
        <f t="shared" si="17"/>
        <v>#DIV/0!</v>
      </c>
      <c r="O35" s="19"/>
      <c r="P35" s="23"/>
      <c r="Q35" s="88" t="s">
        <v>79</v>
      </c>
      <c r="R35" s="89"/>
      <c r="S35" s="89"/>
      <c r="T35" s="57" t="str">
        <f>IFERROR((SUM(M34:M43)+ROUNDDOWN(SUM(N34:N43)/7,0)),"")</f>
        <v/>
      </c>
      <c r="U35" s="58" t="s">
        <v>31</v>
      </c>
      <c r="V35" s="57" t="str">
        <f>IFERROR(SUM(N34:N43)-ROUNDDOWN(SUM(N34:N43)/7,0)*7,"")</f>
        <v/>
      </c>
      <c r="W35" s="59" t="s">
        <v>32</v>
      </c>
      <c r="X35" s="19"/>
      <c r="Y35" s="37" t="b">
        <f>A35&lt;&gt;""</f>
        <v>0</v>
      </c>
      <c r="Z35" s="14"/>
      <c r="AA35" s="14"/>
      <c r="AB35" s="38">
        <f>AC34+1</f>
        <v>1</v>
      </c>
      <c r="AC35" s="38">
        <f>I35</f>
        <v>0</v>
      </c>
      <c r="AD35" s="14" t="b">
        <f>AND(G35&lt;&gt;"",NOT(ISERROR(AB35)))</f>
        <v>1</v>
      </c>
      <c r="AE35" s="14" t="b">
        <f>IF(ISERROR(AC35),FALSE,IF(ISERROR(AB35),TRUE,AC35&gt;=AB35))</f>
        <v>0</v>
      </c>
      <c r="AF35" s="14" t="b">
        <f t="shared" ref="AF35:AF36" si="19">AND(Y35,AD35,AE35)</f>
        <v>0</v>
      </c>
      <c r="AG35" s="39" t="e">
        <f>ROUNDUP((L35/B6)*IF(AF35,AC35-AB35+1,0),0)</f>
        <v>#DIV/0!</v>
      </c>
    </row>
    <row r="36" spans="1:33" x14ac:dyDescent="0.25">
      <c r="A36" s="87"/>
      <c r="B36" s="87"/>
      <c r="C36" s="87"/>
      <c r="D36" s="90"/>
      <c r="E36" s="90"/>
      <c r="F36" s="91"/>
      <c r="G36" s="74">
        <f t="shared" ref="G36" si="20">AB36</f>
        <v>1</v>
      </c>
      <c r="H36" s="75"/>
      <c r="I36" s="76"/>
      <c r="J36" s="77"/>
      <c r="K36" s="60">
        <v>0</v>
      </c>
      <c r="L36" s="66">
        <f>B6-K36</f>
        <v>0</v>
      </c>
      <c r="M36" s="5" t="e">
        <f t="shared" si="16"/>
        <v>#DIV/0!</v>
      </c>
      <c r="N36" s="6" t="e">
        <f t="shared" si="17"/>
        <v>#DIV/0!</v>
      </c>
      <c r="O36" s="19"/>
      <c r="P36" s="23"/>
      <c r="Q36" s="19"/>
      <c r="R36" s="19"/>
      <c r="S36" s="19"/>
      <c r="T36" s="19"/>
      <c r="U36" s="19"/>
      <c r="V36" s="19"/>
      <c r="W36" s="19"/>
      <c r="X36" s="19"/>
      <c r="Y36" s="37" t="b">
        <f>A36&lt;&gt;""</f>
        <v>0</v>
      </c>
      <c r="Z36" s="14"/>
      <c r="AA36" s="14"/>
      <c r="AB36" s="38">
        <f t="shared" ref="AB36" si="21">AC35+1</f>
        <v>1</v>
      </c>
      <c r="AC36" s="38">
        <f>I36</f>
        <v>0</v>
      </c>
      <c r="AD36" s="14" t="b">
        <f>AND(G36&lt;&gt;"",NOT(ISERROR(AB36)))</f>
        <v>1</v>
      </c>
      <c r="AE36" s="14" t="b">
        <f t="shared" ref="AE36" si="22">IF(ISERROR(AC36),FALSE,IF(ISERROR(AB36),TRUE,AC36&gt;=AB36))</f>
        <v>0</v>
      </c>
      <c r="AF36" s="14" t="b">
        <f t="shared" si="19"/>
        <v>0</v>
      </c>
      <c r="AG36" s="39" t="e">
        <f>ROUNDUP((L36/B6)*IF(AF36,AC36-AB36+1,0),0)</f>
        <v>#DIV/0!</v>
      </c>
    </row>
    <row r="37" spans="1:33" x14ac:dyDescent="0.25">
      <c r="A37" s="92" t="s">
        <v>76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37"/>
      <c r="P37" s="56"/>
    </row>
    <row r="38" spans="1:33" s="19" customFormat="1" x14ac:dyDescent="0.25">
      <c r="A38" s="94"/>
      <c r="B38" s="95"/>
      <c r="C38" s="96"/>
      <c r="D38" s="97"/>
      <c r="E38" s="97"/>
      <c r="F38" s="98"/>
      <c r="G38" s="99"/>
      <c r="H38" s="100"/>
      <c r="I38" s="100"/>
      <c r="J38" s="101"/>
      <c r="K38" s="53">
        <v>0</v>
      </c>
      <c r="L38" s="40">
        <f>B6-K38</f>
        <v>0</v>
      </c>
      <c r="M38" s="54" t="e">
        <f t="shared" ref="M38:M43" si="23">ROUNDDOWN(AG38/7,0)</f>
        <v>#DIV/0!</v>
      </c>
      <c r="N38" s="55" t="e">
        <f t="shared" ref="N38:N43" si="24">AG38-ROUNDDOWN(AG38/7,0)*7</f>
        <v>#DIV/0!</v>
      </c>
      <c r="P38" s="23"/>
      <c r="Y38" s="37" t="b">
        <f t="shared" ref="Y38:Y43" si="25">A38&lt;&gt;""</f>
        <v>0</v>
      </c>
      <c r="Z38" s="14"/>
      <c r="AA38" s="14"/>
      <c r="AB38" s="38">
        <f>G38</f>
        <v>0</v>
      </c>
      <c r="AC38" s="38">
        <f t="shared" ref="AC38:AC43" si="26">I38</f>
        <v>0</v>
      </c>
      <c r="AD38" s="14" t="b">
        <f>AND(G38&lt;&gt;"",NOT(ISERROR(AB38)))</f>
        <v>0</v>
      </c>
      <c r="AE38" s="14" t="b">
        <f>IF(ISERROR(AC38),FALSE,IF(ISERROR(AB38),TRUE,AC38&gt;=AB38))</f>
        <v>1</v>
      </c>
      <c r="AF38" s="14" t="b">
        <f>AND(Y38,AD38,AE38)</f>
        <v>0</v>
      </c>
      <c r="AG38" s="39" t="e">
        <f>ROUNDUP((L38/B6)*IF(AF38,AC38-AB38+1,0),0)</f>
        <v>#DIV/0!</v>
      </c>
    </row>
    <row r="39" spans="1:33" s="19" customFormat="1" x14ac:dyDescent="0.25">
      <c r="A39" s="69"/>
      <c r="B39" s="70"/>
      <c r="C39" s="71"/>
      <c r="D39" s="72"/>
      <c r="E39" s="72"/>
      <c r="F39" s="73"/>
      <c r="G39" s="74">
        <f t="shared" ref="G39:G43" si="27">AB39</f>
        <v>1</v>
      </c>
      <c r="H39" s="75"/>
      <c r="I39" s="76"/>
      <c r="J39" s="77"/>
      <c r="K39" s="2">
        <v>0</v>
      </c>
      <c r="L39" s="41">
        <f>B6-K39</f>
        <v>0</v>
      </c>
      <c r="M39" s="5" t="e">
        <f t="shared" si="23"/>
        <v>#DIV/0!</v>
      </c>
      <c r="N39" s="6" t="e">
        <f t="shared" si="24"/>
        <v>#DIV/0!</v>
      </c>
      <c r="P39" s="23"/>
      <c r="Y39" s="37" t="b">
        <f t="shared" si="25"/>
        <v>0</v>
      </c>
      <c r="Z39" s="14"/>
      <c r="AA39" s="14"/>
      <c r="AB39" s="38">
        <f t="shared" ref="AB39:AB40" si="28">AC38+1</f>
        <v>1</v>
      </c>
      <c r="AC39" s="38">
        <f t="shared" si="26"/>
        <v>0</v>
      </c>
      <c r="AD39" s="14" t="b">
        <f t="shared" ref="AD39:AD43" si="29">AND(G39&lt;&gt;"",NOT(ISERROR(AB39)))</f>
        <v>1</v>
      </c>
      <c r="AE39" s="14" t="b">
        <f t="shared" ref="AE39:AE43" si="30">IF(ISERROR(AC39),FALSE,IF(ISERROR(AB39),TRUE,AC39&gt;=AB39))</f>
        <v>0</v>
      </c>
      <c r="AF39" s="14" t="b">
        <f t="shared" ref="AF39:AF43" si="31">AND(Y39,AD39,AE39)</f>
        <v>0</v>
      </c>
      <c r="AG39" s="39" t="e">
        <f>ROUNDUP((L39/B6)*IF(AF39,AC39-AB39+1,0),0)</f>
        <v>#DIV/0!</v>
      </c>
    </row>
    <row r="40" spans="1:33" s="19" customFormat="1" x14ac:dyDescent="0.25">
      <c r="A40" s="69"/>
      <c r="B40" s="70"/>
      <c r="C40" s="71"/>
      <c r="D40" s="72"/>
      <c r="E40" s="72"/>
      <c r="F40" s="73"/>
      <c r="G40" s="74">
        <f t="shared" si="27"/>
        <v>1</v>
      </c>
      <c r="H40" s="75"/>
      <c r="I40" s="76"/>
      <c r="J40" s="77"/>
      <c r="K40" s="2">
        <v>0</v>
      </c>
      <c r="L40" s="41">
        <f>B6-K40</f>
        <v>0</v>
      </c>
      <c r="M40" s="5" t="e">
        <f t="shared" si="23"/>
        <v>#DIV/0!</v>
      </c>
      <c r="N40" s="6" t="e">
        <f t="shared" si="24"/>
        <v>#DIV/0!</v>
      </c>
      <c r="P40" s="23"/>
      <c r="Y40" s="37" t="b">
        <f t="shared" si="25"/>
        <v>0</v>
      </c>
      <c r="Z40" s="14"/>
      <c r="AA40" s="14"/>
      <c r="AB40" s="38">
        <f t="shared" si="28"/>
        <v>1</v>
      </c>
      <c r="AC40" s="38">
        <f t="shared" si="26"/>
        <v>0</v>
      </c>
      <c r="AD40" s="14" t="b">
        <f t="shared" si="29"/>
        <v>1</v>
      </c>
      <c r="AE40" s="14" t="b">
        <f t="shared" si="30"/>
        <v>0</v>
      </c>
      <c r="AF40" s="14" t="b">
        <f t="shared" si="31"/>
        <v>0</v>
      </c>
      <c r="AG40" s="39" t="e">
        <f>ROUNDUP((L40/B6)*IF(AF40,AC40-AB40+1,0),0)</f>
        <v>#DIV/0!</v>
      </c>
    </row>
    <row r="41" spans="1:33" s="19" customFormat="1" x14ac:dyDescent="0.25">
      <c r="A41" s="69"/>
      <c r="B41" s="70"/>
      <c r="C41" s="71"/>
      <c r="D41" s="72"/>
      <c r="E41" s="72"/>
      <c r="F41" s="73"/>
      <c r="G41" s="74">
        <f t="shared" si="27"/>
        <v>1</v>
      </c>
      <c r="H41" s="75"/>
      <c r="I41" s="76"/>
      <c r="J41" s="77"/>
      <c r="K41" s="2">
        <v>0</v>
      </c>
      <c r="L41" s="41">
        <f>B6-K41</f>
        <v>0</v>
      </c>
      <c r="M41" s="5" t="e">
        <f t="shared" si="23"/>
        <v>#DIV/0!</v>
      </c>
      <c r="N41" s="6" t="e">
        <f t="shared" si="24"/>
        <v>#DIV/0!</v>
      </c>
      <c r="P41" s="23"/>
      <c r="Y41" s="37" t="b">
        <f t="shared" si="25"/>
        <v>0</v>
      </c>
      <c r="Z41" s="14"/>
      <c r="AA41" s="14"/>
      <c r="AB41" s="38">
        <f>AC40+1</f>
        <v>1</v>
      </c>
      <c r="AC41" s="38">
        <f t="shared" si="26"/>
        <v>0</v>
      </c>
      <c r="AD41" s="14" t="b">
        <f t="shared" si="29"/>
        <v>1</v>
      </c>
      <c r="AE41" s="14" t="b">
        <f t="shared" si="30"/>
        <v>0</v>
      </c>
      <c r="AF41" s="14" t="b">
        <f t="shared" si="31"/>
        <v>0</v>
      </c>
      <c r="AG41" s="39" t="e">
        <f>ROUNDUP((L41/B6)*IF(AF41,AC41-AB41+1,0),0)</f>
        <v>#DIV/0!</v>
      </c>
    </row>
    <row r="42" spans="1:33" s="19" customFormat="1" x14ac:dyDescent="0.25">
      <c r="A42" s="69"/>
      <c r="B42" s="70"/>
      <c r="C42" s="71"/>
      <c r="D42" s="72"/>
      <c r="E42" s="72"/>
      <c r="F42" s="73"/>
      <c r="G42" s="74">
        <f t="shared" si="27"/>
        <v>1</v>
      </c>
      <c r="H42" s="75"/>
      <c r="I42" s="76"/>
      <c r="J42" s="77"/>
      <c r="K42" s="2">
        <v>0</v>
      </c>
      <c r="L42" s="41">
        <f>B6-K42</f>
        <v>0</v>
      </c>
      <c r="M42" s="5" t="e">
        <f t="shared" si="23"/>
        <v>#DIV/0!</v>
      </c>
      <c r="N42" s="6" t="e">
        <f t="shared" si="24"/>
        <v>#DIV/0!</v>
      </c>
      <c r="P42" s="23"/>
      <c r="Y42" s="37" t="b">
        <f t="shared" si="25"/>
        <v>0</v>
      </c>
      <c r="Z42" s="14"/>
      <c r="AA42" s="14"/>
      <c r="AB42" s="38">
        <f t="shared" ref="AB42:AB43" si="32">AC41+1</f>
        <v>1</v>
      </c>
      <c r="AC42" s="38">
        <f t="shared" si="26"/>
        <v>0</v>
      </c>
      <c r="AD42" s="14" t="b">
        <f t="shared" si="29"/>
        <v>1</v>
      </c>
      <c r="AE42" s="14" t="b">
        <f t="shared" si="30"/>
        <v>0</v>
      </c>
      <c r="AF42" s="14" t="b">
        <f t="shared" si="31"/>
        <v>0</v>
      </c>
      <c r="AG42" s="39" t="e">
        <f>ROUNDUP((L42/B6)*IF(AF42,AC42-AB42+1,0),0)</f>
        <v>#DIV/0!</v>
      </c>
    </row>
    <row r="43" spans="1:33" s="19" customFormat="1" x14ac:dyDescent="0.25">
      <c r="A43" s="78"/>
      <c r="B43" s="79"/>
      <c r="C43" s="80"/>
      <c r="D43" s="81"/>
      <c r="E43" s="81"/>
      <c r="F43" s="82"/>
      <c r="G43" s="83">
        <f t="shared" si="27"/>
        <v>1</v>
      </c>
      <c r="H43" s="84"/>
      <c r="I43" s="85"/>
      <c r="J43" s="86"/>
      <c r="K43" s="10">
        <v>0</v>
      </c>
      <c r="L43" s="42">
        <f>B6-K43</f>
        <v>0</v>
      </c>
      <c r="M43" s="11" t="e">
        <f t="shared" si="23"/>
        <v>#DIV/0!</v>
      </c>
      <c r="N43" s="12" t="e">
        <f t="shared" si="24"/>
        <v>#DIV/0!</v>
      </c>
      <c r="P43" s="23"/>
      <c r="Y43" s="37" t="b">
        <f t="shared" si="25"/>
        <v>0</v>
      </c>
      <c r="Z43" s="14"/>
      <c r="AA43" s="14"/>
      <c r="AB43" s="38">
        <f t="shared" si="32"/>
        <v>1</v>
      </c>
      <c r="AC43" s="38">
        <f t="shared" si="26"/>
        <v>0</v>
      </c>
      <c r="AD43" s="14" t="b">
        <f t="shared" si="29"/>
        <v>1</v>
      </c>
      <c r="AE43" s="14" t="b">
        <f t="shared" si="30"/>
        <v>0</v>
      </c>
      <c r="AF43" s="14" t="b">
        <f t="shared" si="31"/>
        <v>0</v>
      </c>
      <c r="AG43" s="39" t="e">
        <f>ROUNDUP((L43/B6)*IF(AF43,AC43-AB43+1,0),0)</f>
        <v>#DIV/0!</v>
      </c>
    </row>
  </sheetData>
  <sheetProtection password="8722" sheet="1" objects="1" scenarios="1"/>
  <mergeCells count="125">
    <mergeCell ref="D15:F15"/>
    <mergeCell ref="G15:H15"/>
    <mergeCell ref="I15:J15"/>
    <mergeCell ref="A13:C15"/>
    <mergeCell ref="D13:F14"/>
    <mergeCell ref="G13:J13"/>
    <mergeCell ref="K13:K15"/>
    <mergeCell ref="L13:L15"/>
    <mergeCell ref="M13:N13"/>
    <mergeCell ref="A1:O2"/>
    <mergeCell ref="Q1:Q2"/>
    <mergeCell ref="B5:D5"/>
    <mergeCell ref="B6:D6"/>
    <mergeCell ref="A12:N12"/>
    <mergeCell ref="Q12:W12"/>
    <mergeCell ref="Q6:S6"/>
    <mergeCell ref="Q5:W5"/>
    <mergeCell ref="Q14:S14"/>
    <mergeCell ref="G14:H14"/>
    <mergeCell ref="I14:J14"/>
    <mergeCell ref="M14:N14"/>
    <mergeCell ref="Q7:S7"/>
    <mergeCell ref="Q8:S8"/>
    <mergeCell ref="A16:N16"/>
    <mergeCell ref="A20:N20"/>
    <mergeCell ref="A17:C17"/>
    <mergeCell ref="D17:F17"/>
    <mergeCell ref="G17:H17"/>
    <mergeCell ref="I17:J17"/>
    <mergeCell ref="A18:C18"/>
    <mergeCell ref="D18:F18"/>
    <mergeCell ref="G18:H18"/>
    <mergeCell ref="I18:J18"/>
    <mergeCell ref="D21:F21"/>
    <mergeCell ref="G21:H21"/>
    <mergeCell ref="I21:J21"/>
    <mergeCell ref="A22:C22"/>
    <mergeCell ref="D22:F22"/>
    <mergeCell ref="G22:H22"/>
    <mergeCell ref="I22:J22"/>
    <mergeCell ref="A19:C19"/>
    <mergeCell ref="D19:F19"/>
    <mergeCell ref="G19:H19"/>
    <mergeCell ref="I19:J19"/>
    <mergeCell ref="Q16:S16"/>
    <mergeCell ref="Q18:S18"/>
    <mergeCell ref="Q13:W13"/>
    <mergeCell ref="Q15:W15"/>
    <mergeCell ref="Q17:W17"/>
    <mergeCell ref="A29:N29"/>
    <mergeCell ref="Q29:W29"/>
    <mergeCell ref="A25:C25"/>
    <mergeCell ref="D25:F25"/>
    <mergeCell ref="G25:H25"/>
    <mergeCell ref="I25:J25"/>
    <mergeCell ref="A26:C26"/>
    <mergeCell ref="D26:F26"/>
    <mergeCell ref="G26:H26"/>
    <mergeCell ref="I26:J26"/>
    <mergeCell ref="A23:C23"/>
    <mergeCell ref="D23:F23"/>
    <mergeCell ref="G23:H23"/>
    <mergeCell ref="I23:J23"/>
    <mergeCell ref="A24:C24"/>
    <mergeCell ref="D24:F24"/>
    <mergeCell ref="G24:H24"/>
    <mergeCell ref="I24:J24"/>
    <mergeCell ref="A21:C21"/>
    <mergeCell ref="A39:C39"/>
    <mergeCell ref="A33:N33"/>
    <mergeCell ref="Q33:S33"/>
    <mergeCell ref="A34:C34"/>
    <mergeCell ref="D34:F34"/>
    <mergeCell ref="G34:H34"/>
    <mergeCell ref="I34:J34"/>
    <mergeCell ref="Q34:W34"/>
    <mergeCell ref="Q30:W30"/>
    <mergeCell ref="G31:H31"/>
    <mergeCell ref="I31:J31"/>
    <mergeCell ref="M31:N31"/>
    <mergeCell ref="Q31:S31"/>
    <mergeCell ref="D32:F32"/>
    <mergeCell ref="G32:H32"/>
    <mergeCell ref="I32:J32"/>
    <mergeCell ref="Q32:W32"/>
    <mergeCell ref="A30:C32"/>
    <mergeCell ref="D30:F31"/>
    <mergeCell ref="G30:J30"/>
    <mergeCell ref="K30:K32"/>
    <mergeCell ref="L30:L32"/>
    <mergeCell ref="M30:N30"/>
    <mergeCell ref="Q35:S35"/>
    <mergeCell ref="A36:C36"/>
    <mergeCell ref="D36:F36"/>
    <mergeCell ref="G36:H36"/>
    <mergeCell ref="I36:J36"/>
    <mergeCell ref="A37:N37"/>
    <mergeCell ref="A38:C38"/>
    <mergeCell ref="D38:F38"/>
    <mergeCell ref="G38:H38"/>
    <mergeCell ref="I38:J38"/>
    <mergeCell ref="Q21:W26"/>
    <mergeCell ref="A42:C42"/>
    <mergeCell ref="D42:F42"/>
    <mergeCell ref="G42:H42"/>
    <mergeCell ref="I42:J42"/>
    <mergeCell ref="A43:C43"/>
    <mergeCell ref="D43:F43"/>
    <mergeCell ref="G43:H43"/>
    <mergeCell ref="I43:J43"/>
    <mergeCell ref="A40:C40"/>
    <mergeCell ref="D40:F40"/>
    <mergeCell ref="G40:H40"/>
    <mergeCell ref="I40:J40"/>
    <mergeCell ref="A41:C41"/>
    <mergeCell ref="D41:F41"/>
    <mergeCell ref="G41:H41"/>
    <mergeCell ref="I41:J41"/>
    <mergeCell ref="D39:F39"/>
    <mergeCell ref="G39:H39"/>
    <mergeCell ref="I39:J39"/>
    <mergeCell ref="A35:C35"/>
    <mergeCell ref="D35:F35"/>
    <mergeCell ref="G35:H35"/>
    <mergeCell ref="I35:J35"/>
  </mergeCells>
  <conditionalFormatting sqref="B5:D5">
    <cfRule type="cellIs" dxfId="57" priority="61" operator="notEqual">
      <formula>""</formula>
    </cfRule>
  </conditionalFormatting>
  <conditionalFormatting sqref="B6:D6">
    <cfRule type="cellIs" dxfId="56" priority="65" operator="notEqual">
      <formula>""</formula>
    </cfRule>
  </conditionalFormatting>
  <conditionalFormatting sqref="D21:F26">
    <cfRule type="expression" dxfId="55" priority="60">
      <formula>$A21="Andet"</formula>
    </cfRule>
  </conditionalFormatting>
  <conditionalFormatting sqref="G22:J26 L21:N26 I21:J21">
    <cfRule type="expression" dxfId="54" priority="59">
      <formula>NOT($Y21)</formula>
    </cfRule>
  </conditionalFormatting>
  <conditionalFormatting sqref="L21:L26">
    <cfRule type="cellIs" dxfId="53" priority="58" operator="notEqual">
      <formula>""</formula>
    </cfRule>
  </conditionalFormatting>
  <conditionalFormatting sqref="I21:J26 L21:L26">
    <cfRule type="cellIs" dxfId="52" priority="57" operator="notEqual">
      <formula>""</formula>
    </cfRule>
  </conditionalFormatting>
  <conditionalFormatting sqref="K21:K26">
    <cfRule type="expression" dxfId="51" priority="56">
      <formula>NOT($Y21)</formula>
    </cfRule>
  </conditionalFormatting>
  <conditionalFormatting sqref="K21:K26">
    <cfRule type="cellIs" dxfId="50" priority="55" operator="notEqual">
      <formula>""</formula>
    </cfRule>
  </conditionalFormatting>
  <conditionalFormatting sqref="G17:H17">
    <cfRule type="expression" dxfId="49" priority="54">
      <formula>NOT($Y17)</formula>
    </cfRule>
  </conditionalFormatting>
  <conditionalFormatting sqref="G17:H17">
    <cfRule type="cellIs" dxfId="48" priority="53" operator="notEqual">
      <formula>""</formula>
    </cfRule>
  </conditionalFormatting>
  <conditionalFormatting sqref="G38:H38">
    <cfRule type="expression" dxfId="47" priority="34">
      <formula>NOT($Y38)</formula>
    </cfRule>
  </conditionalFormatting>
  <conditionalFormatting sqref="G38:H38">
    <cfRule type="cellIs" dxfId="46" priority="33" operator="notEqual">
      <formula>""</formula>
    </cfRule>
  </conditionalFormatting>
  <conditionalFormatting sqref="G21:H21">
    <cfRule type="expression" dxfId="45" priority="50">
      <formula>NOT($Y21)</formula>
    </cfRule>
  </conditionalFormatting>
  <conditionalFormatting sqref="G21:H21">
    <cfRule type="cellIs" dxfId="44" priority="49" operator="notEqual">
      <formula>""</formula>
    </cfRule>
  </conditionalFormatting>
  <conditionalFormatting sqref="D38:F43">
    <cfRule type="expression" dxfId="43" priority="42">
      <formula>$A38="Andet"</formula>
    </cfRule>
  </conditionalFormatting>
  <conditionalFormatting sqref="G39:J43 L38:N43 I38:J38">
    <cfRule type="expression" dxfId="42" priority="41">
      <formula>NOT($Y38)</formula>
    </cfRule>
  </conditionalFormatting>
  <conditionalFormatting sqref="L38:L43">
    <cfRule type="cellIs" dxfId="41" priority="40" operator="notEqual">
      <formula>""</formula>
    </cfRule>
  </conditionalFormatting>
  <conditionalFormatting sqref="I38:J43 L38:L43">
    <cfRule type="cellIs" dxfId="40" priority="39" operator="notEqual">
      <formula>""</formula>
    </cfRule>
  </conditionalFormatting>
  <conditionalFormatting sqref="K38:K43">
    <cfRule type="expression" dxfId="39" priority="38">
      <formula>NOT($Y38)</formula>
    </cfRule>
  </conditionalFormatting>
  <conditionalFormatting sqref="K38:K43">
    <cfRule type="cellIs" dxfId="38" priority="37" operator="notEqual">
      <formula>""</formula>
    </cfRule>
  </conditionalFormatting>
  <conditionalFormatting sqref="G34:H34">
    <cfRule type="expression" dxfId="37" priority="36">
      <formula>NOT($Y34)</formula>
    </cfRule>
  </conditionalFormatting>
  <conditionalFormatting sqref="G34:H34">
    <cfRule type="cellIs" dxfId="36" priority="35" operator="notEqual">
      <formula>""</formula>
    </cfRule>
  </conditionalFormatting>
  <conditionalFormatting sqref="E17:F17 D17:D19 E19:F19">
    <cfRule type="expression" dxfId="35" priority="66">
      <formula>#REF!="Andet"</formula>
    </cfRule>
  </conditionalFormatting>
  <conditionalFormatting sqref="D15:F15">
    <cfRule type="expression" dxfId="34" priority="68">
      <formula>COUNTIF(#REF!,"Andet")=0</formula>
    </cfRule>
  </conditionalFormatting>
  <conditionalFormatting sqref="E34:F34 D34:D36 E36:F36">
    <cfRule type="expression" dxfId="33" priority="43">
      <formula>#REF!="Andet"</formula>
    </cfRule>
  </conditionalFormatting>
  <conditionalFormatting sqref="D32:F32">
    <cfRule type="expression" dxfId="32" priority="47">
      <formula>COUNTIF(#REF!,"Andet")=0</formula>
    </cfRule>
  </conditionalFormatting>
  <conditionalFormatting sqref="I18:J18">
    <cfRule type="expression" dxfId="31" priority="32">
      <formula>NOT($Y18)</formula>
    </cfRule>
  </conditionalFormatting>
  <conditionalFormatting sqref="I18:J18">
    <cfRule type="cellIs" dxfId="30" priority="31" operator="notEqual">
      <formula>""</formula>
    </cfRule>
  </conditionalFormatting>
  <conditionalFormatting sqref="I19:J19">
    <cfRule type="expression" dxfId="29" priority="30">
      <formula>NOT($Y19)</formula>
    </cfRule>
  </conditionalFormatting>
  <conditionalFormatting sqref="I19:J19">
    <cfRule type="cellIs" dxfId="28" priority="29" operator="notEqual">
      <formula>""</formula>
    </cfRule>
  </conditionalFormatting>
  <conditionalFormatting sqref="G18:H19">
    <cfRule type="expression" dxfId="27" priority="28">
      <formula>NOT($Y18)</formula>
    </cfRule>
  </conditionalFormatting>
  <conditionalFormatting sqref="G35:H36">
    <cfRule type="expression" dxfId="26" priority="27">
      <formula>NOT($Y35)</formula>
    </cfRule>
  </conditionalFormatting>
  <conditionalFormatting sqref="I17:J17">
    <cfRule type="expression" dxfId="25" priority="26">
      <formula>NOT($Y17)</formula>
    </cfRule>
  </conditionalFormatting>
  <conditionalFormatting sqref="I17:J17">
    <cfRule type="cellIs" dxfId="24" priority="25" operator="notEqual">
      <formula>""</formula>
    </cfRule>
  </conditionalFormatting>
  <conditionalFormatting sqref="I34:J34">
    <cfRule type="expression" dxfId="23" priority="24">
      <formula>NOT($Y34)</formula>
    </cfRule>
  </conditionalFormatting>
  <conditionalFormatting sqref="I34:J34">
    <cfRule type="cellIs" dxfId="22" priority="23" operator="notEqual">
      <formula>""</formula>
    </cfRule>
  </conditionalFormatting>
  <conditionalFormatting sqref="I35:J35">
    <cfRule type="expression" dxfId="21" priority="22">
      <formula>NOT($Y35)</formula>
    </cfRule>
  </conditionalFormatting>
  <conditionalFormatting sqref="I35:J35">
    <cfRule type="cellIs" dxfId="20" priority="21" operator="notEqual">
      <formula>""</formula>
    </cfRule>
  </conditionalFormatting>
  <conditionalFormatting sqref="I36:J36">
    <cfRule type="expression" dxfId="19" priority="20">
      <formula>NOT($Y36)</formula>
    </cfRule>
  </conditionalFormatting>
  <conditionalFormatting sqref="I36:J36">
    <cfRule type="cellIs" dxfId="18" priority="19" operator="notEqual">
      <formula>""</formula>
    </cfRule>
  </conditionalFormatting>
  <conditionalFormatting sqref="K17">
    <cfRule type="expression" dxfId="17" priority="18">
      <formula>NOT($Y17)</formula>
    </cfRule>
  </conditionalFormatting>
  <conditionalFormatting sqref="K17">
    <cfRule type="cellIs" dxfId="16" priority="17" operator="notEqual">
      <formula>""</formula>
    </cfRule>
  </conditionalFormatting>
  <conditionalFormatting sqref="K18">
    <cfRule type="expression" dxfId="15" priority="16">
      <formula>NOT($Y18)</formula>
    </cfRule>
  </conditionalFormatting>
  <conditionalFormatting sqref="K18">
    <cfRule type="cellIs" dxfId="14" priority="15" operator="notEqual">
      <formula>""</formula>
    </cfRule>
  </conditionalFormatting>
  <conditionalFormatting sqref="K19">
    <cfRule type="expression" dxfId="13" priority="14">
      <formula>NOT($Y19)</formula>
    </cfRule>
  </conditionalFormatting>
  <conditionalFormatting sqref="K19">
    <cfRule type="cellIs" dxfId="12" priority="13" operator="notEqual">
      <formula>""</formula>
    </cfRule>
  </conditionalFormatting>
  <conditionalFormatting sqref="K34">
    <cfRule type="expression" dxfId="11" priority="12">
      <formula>NOT($Y34)</formula>
    </cfRule>
  </conditionalFormatting>
  <conditionalFormatting sqref="K34">
    <cfRule type="cellIs" dxfId="10" priority="11" operator="notEqual">
      <formula>""</formula>
    </cfRule>
  </conditionalFormatting>
  <conditionalFormatting sqref="K35">
    <cfRule type="expression" dxfId="9" priority="10">
      <formula>NOT($Y35)</formula>
    </cfRule>
  </conditionalFormatting>
  <conditionalFormatting sqref="K35">
    <cfRule type="cellIs" dxfId="8" priority="9" operator="notEqual">
      <formula>""</formula>
    </cfRule>
  </conditionalFormatting>
  <conditionalFormatting sqref="K36">
    <cfRule type="expression" dxfId="7" priority="8">
      <formula>NOT($Y36)</formula>
    </cfRule>
  </conditionalFormatting>
  <conditionalFormatting sqref="K36">
    <cfRule type="cellIs" dxfId="6" priority="7" operator="notEqual">
      <formula>""</formula>
    </cfRule>
  </conditionalFormatting>
  <conditionalFormatting sqref="L17:L19">
    <cfRule type="expression" dxfId="5" priority="6">
      <formula>NOT($Y17)</formula>
    </cfRule>
  </conditionalFormatting>
  <conditionalFormatting sqref="L17:L19">
    <cfRule type="cellIs" dxfId="4" priority="5" operator="notEqual">
      <formula>""</formula>
    </cfRule>
  </conditionalFormatting>
  <conditionalFormatting sqref="L34:L36">
    <cfRule type="expression" dxfId="3" priority="4">
      <formula>NOT($Y34)</formula>
    </cfRule>
  </conditionalFormatting>
  <conditionalFormatting sqref="L34:L36">
    <cfRule type="cellIs" dxfId="2" priority="3" operator="notEqual">
      <formula>""</formula>
    </cfRule>
  </conditionalFormatting>
  <conditionalFormatting sqref="M17:N19">
    <cfRule type="expression" dxfId="1" priority="2">
      <formula>NOT($Y17)</formula>
    </cfRule>
  </conditionalFormatting>
  <conditionalFormatting sqref="M34:N36">
    <cfRule type="expression" dxfId="0" priority="1">
      <formula>NOT($Y34)</formula>
    </cfRule>
  </conditionalFormatting>
  <dataValidations count="10">
    <dataValidation type="decimal" allowBlank="1" showInputMessage="1" showErrorMessage="1" errorTitle="Ugyldig værdi" error="Tast et tal mellem 0 og antal arbejdstimer om ugen (37 t/u svarer til fuld tid)." promptTitle="Arbejdstimer om ugen" prompt="Indtast antal arbejdstimer om ugen (gerne med 2 decimaler)_x000a_37 timer/ugen = fuld tid" sqref="B5:D6">
      <formula1>0</formula1>
      <formula2>37</formula2>
    </dataValidation>
    <dataValidation type="date" operator="greaterThan" allowBlank="1" showInputMessage="1" showErrorMessage="1" errorTitle="Ugyldig værdi" error="Tast en dato på formen: dd-mm-åååå" promptTitle="Dato (dd-mm-åååå)" prompt="Tast en startdato for fraværet._x000a__x000a_De efterfølgende Fra-datoer indsættes automatisk og kan ikke ændres. Hvis der skal være en pause i orlovsperioden, skal du vælge &quot;Fuld genoptagelse i en periode&quot; og indtaste perioden. " sqref="G17:H17 G21:H21 G34:H34 G38:H38">
      <formula1>1</formula1>
    </dataValidation>
    <dataValidation type="date" operator="lessThan" allowBlank="1" showInputMessage="1" showErrorMessage="1" errorTitle="Ugyldig værdi" error="Tast en dato på formen: dd-mm-åååå" promptTitle="Dato" prompt="Tast en dato på formen: dd-mm-åååå" sqref="R2">
      <formula1>73050</formula1>
    </dataValidation>
    <dataValidation type="whole" operator="lessThan" allowBlank="1" showInputMessage="1" showErrorMessage="1" errorTitle="Ugyldig værdi" error="Tast et heltal." promptTitle="Antal uger" prompt="Tast et heltal." sqref="S2">
      <formula1>20000</formula1>
    </dataValidation>
    <dataValidation type="whole" operator="lessThan" allowBlank="1" showInputMessage="1" showErrorMessage="1" errorTitle="Ugyldig værdi" error="Tast et heltal" promptTitle="Antal dage" prompt="Tast et heltal." sqref="T2">
      <formula1>20000</formula1>
    </dataValidation>
    <dataValidation type="date" operator="greaterThanOrEqual" allowBlank="1" showInputMessage="1" showErrorMessage="1" errorTitle="Ugyldig værdi" error="Datoen skal være på formen dd-mm-åååå og være større end eller lig med periodens startdato." promptTitle="Dato (dd-mm-åååå)" prompt="Tast en slutdato for perioden." sqref="I38:J43 I21:J26 I17:J19 I34:J36">
      <formula1>G17</formula1>
    </dataValidation>
    <dataValidation type="decimal" allowBlank="1" showInputMessage="1" showErrorMessage="1" errorTitle="Ugyldig værdi" error="Tast et tal mellem 0 og antal arbejdstimer om ugen (37 t/u svarer til fuld tid)._x000a__x000a_Brug ',' som decimalseperator (fx. 30,5 for 30 timer og 30 min.)" promptTitle="Tast antal arbejdstimer" prompt="Tast et tal mellem 0 og 37. Gerne decimaltal (fx. 30,5)_x000a__x000a_0 timer = periode uden arbejde. _x000a_37 timer = arbejdet genoptaget på fuld tid" sqref="K21:K26 K38:K43 K17:K19 K34:K36">
      <formula1>0</formula1>
      <formula2>B7</formula2>
    </dataValidation>
    <dataValidation type="list" allowBlank="1" showInputMessage="1" showErrorMessage="1" sqref="A17:C19">
      <formula1>"Graviditetsorlov,Barselsorlov,Delvis genoptagelse,Fuld genoptagelse i en periode,Ferie"</formula1>
    </dataValidation>
    <dataValidation type="list" allowBlank="1" showInputMessage="1" showErrorMessage="1" sqref="A21:C26 A38:C43">
      <formula1>"Forældreorlov med løn,Forældreorlov uden løn,Delvis genoptagelse,Fuld genoptagelse i en periode,Ferie"</formula1>
    </dataValidation>
    <dataValidation type="list" allowBlank="1" showInputMessage="1" showErrorMessage="1" sqref="A34:C36">
      <formula1>"Fædreorlov,Fuld genoptagelse i en periode,Ferie"</formula1>
    </dataValidation>
  </dataValidations>
  <pageMargins left="0.39370078740157483" right="0.39370078740157483" top="0.39370078740157483" bottom="0.39370078740157483" header="0.31496062992125984" footer="0.31496062992125984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J27"/>
  <sheetViews>
    <sheetView workbookViewId="0">
      <selection activeCell="A27" sqref="A27"/>
    </sheetView>
  </sheetViews>
  <sheetFormatPr defaultRowHeight="15" x14ac:dyDescent="0.25"/>
  <sheetData>
    <row r="1" spans="1:1" ht="21" x14ac:dyDescent="0.35">
      <c r="A1" s="49" t="s">
        <v>69</v>
      </c>
    </row>
    <row r="3" spans="1:1" ht="15.75" x14ac:dyDescent="0.25">
      <c r="A3" s="50" t="s">
        <v>70</v>
      </c>
    </row>
    <row r="4" spans="1:1" ht="15.75" x14ac:dyDescent="0.25">
      <c r="A4" s="50"/>
    </row>
    <row r="5" spans="1:1" ht="15.75" x14ac:dyDescent="0.25">
      <c r="A5" s="52" t="s">
        <v>60</v>
      </c>
    </row>
    <row r="6" spans="1:1" ht="15.75" x14ac:dyDescent="0.25">
      <c r="A6" s="50" t="s">
        <v>61</v>
      </c>
    </row>
    <row r="7" spans="1:1" ht="15.75" x14ac:dyDescent="0.25">
      <c r="A7" s="50" t="s">
        <v>62</v>
      </c>
    </row>
    <row r="8" spans="1:1" ht="15.75" x14ac:dyDescent="0.25">
      <c r="A8" s="50" t="s">
        <v>63</v>
      </c>
    </row>
    <row r="9" spans="1:1" ht="15.75" x14ac:dyDescent="0.25">
      <c r="A9" s="50" t="s">
        <v>64</v>
      </c>
    </row>
    <row r="10" spans="1:1" ht="15.75" x14ac:dyDescent="0.25">
      <c r="A10" s="50" t="s">
        <v>65</v>
      </c>
    </row>
    <row r="11" spans="1:1" ht="15.75" x14ac:dyDescent="0.25">
      <c r="A11" s="50"/>
    </row>
    <row r="12" spans="1:1" ht="15.75" x14ac:dyDescent="0.25">
      <c r="A12" s="52" t="s">
        <v>66</v>
      </c>
    </row>
    <row r="13" spans="1:1" ht="15.75" x14ac:dyDescent="0.25">
      <c r="A13" s="50" t="s">
        <v>67</v>
      </c>
    </row>
    <row r="14" spans="1:1" ht="15.75" x14ac:dyDescent="0.25">
      <c r="A14" s="50" t="s">
        <v>68</v>
      </c>
    </row>
    <row r="15" spans="1:1" ht="15.75" x14ac:dyDescent="0.25">
      <c r="A15" s="50" t="s">
        <v>64</v>
      </c>
    </row>
    <row r="16" spans="1:1" ht="15.75" x14ac:dyDescent="0.25">
      <c r="A16" s="50" t="s">
        <v>65</v>
      </c>
    </row>
    <row r="17" spans="1:10" ht="15.75" x14ac:dyDescent="0.25">
      <c r="A17" s="50"/>
    </row>
    <row r="18" spans="1:10" ht="81.75" customHeight="1" x14ac:dyDescent="0.25">
      <c r="A18" s="145" t="s">
        <v>71</v>
      </c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 ht="15.75" x14ac:dyDescent="0.25">
      <c r="A19" s="50"/>
    </row>
    <row r="20" spans="1:10" ht="15.75" x14ac:dyDescent="0.25">
      <c r="A20" s="50" t="s">
        <v>72</v>
      </c>
    </row>
    <row r="21" spans="1:10" ht="15.75" x14ac:dyDescent="0.25">
      <c r="A21" s="50"/>
    </row>
    <row r="22" spans="1:10" x14ac:dyDescent="0.25">
      <c r="A22" s="51" t="s">
        <v>73</v>
      </c>
    </row>
    <row r="23" spans="1:10" x14ac:dyDescent="0.25">
      <c r="A23" s="51" t="s">
        <v>74</v>
      </c>
    </row>
    <row r="25" spans="1:10" x14ac:dyDescent="0.25">
      <c r="A25" s="1" t="s">
        <v>86</v>
      </c>
    </row>
    <row r="26" spans="1:10" x14ac:dyDescent="0.25">
      <c r="A26" t="s">
        <v>87</v>
      </c>
    </row>
    <row r="27" spans="1:10" x14ac:dyDescent="0.25">
      <c r="A27" t="s">
        <v>85</v>
      </c>
    </row>
  </sheetData>
  <mergeCells count="1">
    <mergeCell ref="A18:J18"/>
  </mergeCells>
  <hyperlinks>
    <hyperlink ref="A22" r:id="rId1" display="http://phd.arts.au.dk/rules-and-forms/formsandtemplates/"/>
    <hyperlink ref="A23" r:id="rId2" display="http://phd.arts.au.dk/rules-and-forms/parentalleave/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3:E15"/>
  <sheetViews>
    <sheetView workbookViewId="0">
      <selection activeCell="B15" sqref="B15"/>
    </sheetView>
  </sheetViews>
  <sheetFormatPr defaultRowHeight="15" x14ac:dyDescent="0.25"/>
  <cols>
    <col min="1" max="1" width="28" customWidth="1"/>
    <col min="2" max="2" width="15.28515625" bestFit="1" customWidth="1"/>
    <col min="4" max="4" width="13.7109375" bestFit="1" customWidth="1"/>
    <col min="5" max="5" width="30.140625" bestFit="1" customWidth="1"/>
  </cols>
  <sheetData>
    <row r="3" spans="1:5" x14ac:dyDescent="0.25">
      <c r="A3" s="146" t="s">
        <v>7</v>
      </c>
      <c r="B3" s="146" t="s">
        <v>0</v>
      </c>
      <c r="D3" s="146" t="s">
        <v>8</v>
      </c>
      <c r="E3" s="1" t="s">
        <v>25</v>
      </c>
    </row>
    <row r="4" spans="1:5" x14ac:dyDescent="0.25">
      <c r="A4" s="146"/>
      <c r="B4" s="146"/>
      <c r="D4" s="146"/>
      <c r="E4" s="1" t="s">
        <v>24</v>
      </c>
    </row>
    <row r="5" spans="1:5" x14ac:dyDescent="0.25">
      <c r="A5" t="s">
        <v>46</v>
      </c>
      <c r="B5" t="b">
        <v>0</v>
      </c>
      <c r="D5" t="s">
        <v>22</v>
      </c>
      <c r="E5">
        <v>24</v>
      </c>
    </row>
    <row r="6" spans="1:5" x14ac:dyDescent="0.25">
      <c r="A6" t="s">
        <v>42</v>
      </c>
      <c r="B6" t="b">
        <v>0</v>
      </c>
      <c r="D6" t="s">
        <v>23</v>
      </c>
      <c r="E6">
        <v>18</v>
      </c>
    </row>
    <row r="7" spans="1:5" x14ac:dyDescent="0.25">
      <c r="A7" t="s">
        <v>1</v>
      </c>
      <c r="B7" t="b">
        <v>0</v>
      </c>
    </row>
    <row r="8" spans="1:5" x14ac:dyDescent="0.25">
      <c r="A8" t="s">
        <v>2</v>
      </c>
      <c r="B8" t="b">
        <v>0</v>
      </c>
    </row>
    <row r="9" spans="1:5" x14ac:dyDescent="0.25">
      <c r="A9" t="s">
        <v>43</v>
      </c>
      <c r="B9" t="b">
        <v>0</v>
      </c>
    </row>
    <row r="10" spans="1:5" x14ac:dyDescent="0.25">
      <c r="A10" t="s">
        <v>3</v>
      </c>
      <c r="B10" t="b">
        <v>0</v>
      </c>
    </row>
    <row r="11" spans="1:5" x14ac:dyDescent="0.25">
      <c r="A11" t="s">
        <v>4</v>
      </c>
      <c r="B11" t="b">
        <v>0</v>
      </c>
    </row>
    <row r="12" spans="1:5" x14ac:dyDescent="0.25">
      <c r="A12" t="s">
        <v>5</v>
      </c>
      <c r="B12" t="b">
        <v>0</v>
      </c>
    </row>
    <row r="13" spans="1:5" x14ac:dyDescent="0.25">
      <c r="A13" t="s">
        <v>44</v>
      </c>
      <c r="B13" t="b">
        <v>0</v>
      </c>
    </row>
    <row r="14" spans="1:5" x14ac:dyDescent="0.25">
      <c r="A14" t="s">
        <v>45</v>
      </c>
      <c r="B14" t="b">
        <v>0</v>
      </c>
    </row>
    <row r="15" spans="1:5" x14ac:dyDescent="0.25">
      <c r="A15" t="s">
        <v>6</v>
      </c>
      <c r="B15" t="b">
        <v>1</v>
      </c>
    </row>
  </sheetData>
  <sheetProtection password="8722" sheet="1" objects="1" scenarios="1"/>
  <mergeCells count="3">
    <mergeCell ref="A3:A4"/>
    <mergeCell ref="B3:B4"/>
    <mergeCell ref="D3:D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Orlovsberegner</vt:lpstr>
      <vt:lpstr>Vejledning</vt:lpstr>
      <vt:lpstr>Dim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Damgaard</dc:creator>
  <cp:lastModifiedBy>Bettina Holmbo Acthon</cp:lastModifiedBy>
  <cp:lastPrinted>2020-08-26T07:15:09Z</cp:lastPrinted>
  <dcterms:created xsi:type="dcterms:W3CDTF">2010-01-26T09:33:14Z</dcterms:created>
  <dcterms:modified xsi:type="dcterms:W3CDTF">2022-03-11T06:45:10Z</dcterms:modified>
</cp:coreProperties>
</file>